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5440" windowHeight="1254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85" i="2"/>
  <c r="J185"/>
  <c r="I185"/>
  <c r="I181" s="1"/>
  <c r="H185"/>
  <c r="H181" s="1"/>
  <c r="I162"/>
  <c r="I155" s="1"/>
  <c r="H162"/>
  <c r="H156"/>
  <c r="I129"/>
  <c r="I111" s="1"/>
  <c r="J111" s="1"/>
  <c r="H111"/>
  <c r="I87"/>
  <c r="I93"/>
  <c r="K93" s="1"/>
  <c r="H87"/>
  <c r="I88"/>
  <c r="H93"/>
  <c r="H88"/>
  <c r="J10"/>
  <c r="J11"/>
  <c r="K10"/>
  <c r="I10"/>
  <c r="I34"/>
  <c r="I19" s="1"/>
  <c r="J19" s="1"/>
  <c r="I30"/>
  <c r="H30"/>
  <c r="I57"/>
  <c r="K57" s="1"/>
  <c r="H57"/>
  <c r="I20"/>
  <c r="H20"/>
  <c r="K29"/>
  <c r="K28"/>
  <c r="I27"/>
  <c r="H27"/>
  <c r="G27"/>
  <c r="K13"/>
  <c r="K14"/>
  <c r="K16"/>
  <c r="K17"/>
  <c r="K18"/>
  <c r="K21"/>
  <c r="K22"/>
  <c r="K23"/>
  <c r="K24"/>
  <c r="K25"/>
  <c r="K26"/>
  <c r="K31"/>
  <c r="K32"/>
  <c r="K33"/>
  <c r="K35"/>
  <c r="K36"/>
  <c r="K37"/>
  <c r="K38"/>
  <c r="K40"/>
  <c r="K41"/>
  <c r="K42"/>
  <c r="K43"/>
  <c r="K44"/>
  <c r="K46"/>
  <c r="K47"/>
  <c r="K48"/>
  <c r="K49"/>
  <c r="K53"/>
  <c r="K54"/>
  <c r="K55"/>
  <c r="K56"/>
  <c r="K58"/>
  <c r="K59"/>
  <c r="K60"/>
  <c r="K61"/>
  <c r="K62"/>
  <c r="K63"/>
  <c r="K64"/>
  <c r="K66"/>
  <c r="K68"/>
  <c r="K69"/>
  <c r="K70"/>
  <c r="K72"/>
  <c r="K73"/>
  <c r="K76"/>
  <c r="K77"/>
  <c r="K80"/>
  <c r="K81"/>
  <c r="K82"/>
  <c r="K84"/>
  <c r="K85"/>
  <c r="K86"/>
  <c r="K89"/>
  <c r="K90"/>
  <c r="K91"/>
  <c r="K92"/>
  <c r="K95"/>
  <c r="K96"/>
  <c r="K97"/>
  <c r="K98"/>
  <c r="K99"/>
  <c r="K100"/>
  <c r="K102"/>
  <c r="K103"/>
  <c r="K104"/>
  <c r="K106"/>
  <c r="K107"/>
  <c r="K108"/>
  <c r="K109"/>
  <c r="K110"/>
  <c r="K112"/>
  <c r="K114"/>
  <c r="K115"/>
  <c r="K116"/>
  <c r="K117"/>
  <c r="K118"/>
  <c r="K119"/>
  <c r="K120"/>
  <c r="K122"/>
  <c r="K123"/>
  <c r="K124"/>
  <c r="K125"/>
  <c r="K126"/>
  <c r="K127"/>
  <c r="K128"/>
  <c r="K130"/>
  <c r="K132"/>
  <c r="K133"/>
  <c r="K134"/>
  <c r="K135"/>
  <c r="K136"/>
  <c r="K138"/>
  <c r="K139"/>
  <c r="K140"/>
  <c r="K142"/>
  <c r="K143"/>
  <c r="K146"/>
  <c r="K147"/>
  <c r="K148"/>
  <c r="K150"/>
  <c r="K151"/>
  <c r="K152"/>
  <c r="K153"/>
  <c r="K154"/>
  <c r="K157"/>
  <c r="K158"/>
  <c r="K159"/>
  <c r="K160"/>
  <c r="K161"/>
  <c r="K163"/>
  <c r="K164"/>
  <c r="K165"/>
  <c r="K166"/>
  <c r="K167"/>
  <c r="K169"/>
  <c r="K170"/>
  <c r="K172"/>
  <c r="K173"/>
  <c r="K174"/>
  <c r="K175"/>
  <c r="K176"/>
  <c r="K177"/>
  <c r="K178"/>
  <c r="K179"/>
  <c r="K180"/>
  <c r="K182"/>
  <c r="K183"/>
  <c r="K184"/>
  <c r="K186"/>
  <c r="K187"/>
  <c r="K189"/>
  <c r="K190"/>
  <c r="K191"/>
  <c r="K192"/>
  <c r="K193"/>
  <c r="K194"/>
  <c r="J13"/>
  <c r="J14"/>
  <c r="J16"/>
  <c r="J17"/>
  <c r="J18"/>
  <c r="J20"/>
  <c r="J21"/>
  <c r="J23"/>
  <c r="J24"/>
  <c r="J25"/>
  <c r="J26"/>
  <c r="J31"/>
  <c r="J32"/>
  <c r="J33"/>
  <c r="J35"/>
  <c r="J36"/>
  <c r="J37"/>
  <c r="J38"/>
  <c r="J40"/>
  <c r="J41"/>
  <c r="J42"/>
  <c r="J43"/>
  <c r="J44"/>
  <c r="J46"/>
  <c r="J47"/>
  <c r="J48"/>
  <c r="J50"/>
  <c r="J51"/>
  <c r="J53"/>
  <c r="J54"/>
  <c r="J55"/>
  <c r="J56"/>
  <c r="J58"/>
  <c r="J59"/>
  <c r="J60"/>
  <c r="J61"/>
  <c r="J62"/>
  <c r="J63"/>
  <c r="J64"/>
  <c r="J66"/>
  <c r="J68"/>
  <c r="J69"/>
  <c r="J70"/>
  <c r="J72"/>
  <c r="J73"/>
  <c r="J74"/>
  <c r="J76"/>
  <c r="J77"/>
  <c r="J80"/>
  <c r="J89"/>
  <c r="J90"/>
  <c r="J95"/>
  <c r="J97"/>
  <c r="J98"/>
  <c r="J99"/>
  <c r="J100"/>
  <c r="J102"/>
  <c r="J112"/>
  <c r="J114"/>
  <c r="J115"/>
  <c r="J116"/>
  <c r="J117"/>
  <c r="J118"/>
  <c r="J119"/>
  <c r="J120"/>
  <c r="J122"/>
  <c r="J123"/>
  <c r="J124"/>
  <c r="J125"/>
  <c r="J127"/>
  <c r="J128"/>
  <c r="J130"/>
  <c r="J131"/>
  <c r="J132"/>
  <c r="J133"/>
  <c r="J135"/>
  <c r="J136"/>
  <c r="J138"/>
  <c r="J139"/>
  <c r="J140"/>
  <c r="J142"/>
  <c r="J143"/>
  <c r="J144"/>
  <c r="J146"/>
  <c r="J147"/>
  <c r="J148"/>
  <c r="J150"/>
  <c r="J151"/>
  <c r="J152"/>
  <c r="J153"/>
  <c r="J154"/>
  <c r="J157"/>
  <c r="J158"/>
  <c r="J159"/>
  <c r="J160"/>
  <c r="J161"/>
  <c r="J163"/>
  <c r="J164"/>
  <c r="J165"/>
  <c r="J166"/>
  <c r="J167"/>
  <c r="J169"/>
  <c r="J170"/>
  <c r="J172"/>
  <c r="J173"/>
  <c r="J174"/>
  <c r="J175"/>
  <c r="J176"/>
  <c r="J177"/>
  <c r="J178"/>
  <c r="J179"/>
  <c r="J180"/>
  <c r="J182"/>
  <c r="J184"/>
  <c r="J186"/>
  <c r="J187"/>
  <c r="J188"/>
  <c r="J189"/>
  <c r="J190"/>
  <c r="J191"/>
  <c r="J192"/>
  <c r="J193"/>
  <c r="J194"/>
  <c r="I171"/>
  <c r="H171"/>
  <c r="I137"/>
  <c r="K137" s="1"/>
  <c r="J88"/>
  <c r="I11"/>
  <c r="H11"/>
  <c r="H168"/>
  <c r="I168"/>
  <c r="G168"/>
  <c r="I156"/>
  <c r="G156"/>
  <c r="H149"/>
  <c r="I149"/>
  <c r="G149"/>
  <c r="H145"/>
  <c r="I145"/>
  <c r="G145"/>
  <c r="H141"/>
  <c r="I141"/>
  <c r="G141"/>
  <c r="H137"/>
  <c r="G137"/>
  <c r="H129"/>
  <c r="K129" s="1"/>
  <c r="G129"/>
  <c r="J129" s="1"/>
  <c r="H121"/>
  <c r="I121"/>
  <c r="G121"/>
  <c r="H113"/>
  <c r="I113"/>
  <c r="G113"/>
  <c r="I105"/>
  <c r="H105"/>
  <c r="I101"/>
  <c r="J101" s="1"/>
  <c r="H101"/>
  <c r="I94"/>
  <c r="H94"/>
  <c r="I79"/>
  <c r="I83"/>
  <c r="H83"/>
  <c r="H79"/>
  <c r="G79"/>
  <c r="H75"/>
  <c r="I75"/>
  <c r="G75"/>
  <c r="H71"/>
  <c r="I71"/>
  <c r="G71"/>
  <c r="H67"/>
  <c r="I67"/>
  <c r="G67"/>
  <c r="H52"/>
  <c r="I52"/>
  <c r="G52"/>
  <c r="H45"/>
  <c r="I45"/>
  <c r="G45"/>
  <c r="I39"/>
  <c r="H39"/>
  <c r="H34"/>
  <c r="H19" s="1"/>
  <c r="G34"/>
  <c r="J30"/>
  <c r="I15"/>
  <c r="H15"/>
  <c r="H12"/>
  <c r="K12" s="1"/>
  <c r="F11" i="1"/>
  <c r="F12"/>
  <c r="F13"/>
  <c r="F14"/>
  <c r="F15"/>
  <c r="F16"/>
  <c r="F17"/>
  <c r="F18"/>
  <c r="F19"/>
  <c r="F21"/>
  <c r="F22"/>
  <c r="F23"/>
  <c r="F24"/>
  <c r="F25"/>
  <c r="F26"/>
  <c r="F27"/>
  <c r="F28"/>
  <c r="F29"/>
  <c r="F10"/>
  <c r="E11"/>
  <c r="E12"/>
  <c r="E13"/>
  <c r="E14"/>
  <c r="E15"/>
  <c r="E16"/>
  <c r="E17"/>
  <c r="E18"/>
  <c r="E19"/>
  <c r="E21"/>
  <c r="E22"/>
  <c r="E23"/>
  <c r="E25"/>
  <c r="E26"/>
  <c r="E27"/>
  <c r="E28"/>
  <c r="E29"/>
  <c r="E31"/>
  <c r="E10"/>
  <c r="D29"/>
  <c r="D25"/>
  <c r="B29"/>
  <c r="B25"/>
  <c r="C31"/>
  <c r="F31" s="1"/>
  <c r="C29"/>
  <c r="C25"/>
  <c r="G15" i="2"/>
  <c r="J15" s="1"/>
  <c r="G12"/>
  <c r="J12" s="1"/>
  <c r="J162" l="1"/>
  <c r="K162"/>
  <c r="K111"/>
  <c r="J93"/>
  <c r="K87"/>
  <c r="J87"/>
  <c r="H10"/>
  <c r="J57"/>
  <c r="K20"/>
  <c r="H78"/>
  <c r="K149"/>
  <c r="K39"/>
  <c r="J67"/>
  <c r="H65"/>
  <c r="K27"/>
  <c r="K15"/>
  <c r="J52"/>
  <c r="J113"/>
  <c r="K79"/>
  <c r="K121"/>
  <c r="K45"/>
  <c r="J71"/>
  <c r="K83"/>
  <c r="K94"/>
  <c r="K105"/>
  <c r="G155"/>
  <c r="J155" s="1"/>
  <c r="K171"/>
  <c r="K101"/>
  <c r="J39"/>
  <c r="K168"/>
  <c r="K67"/>
  <c r="K34"/>
  <c r="J45"/>
  <c r="K52"/>
  <c r="K75"/>
  <c r="K113"/>
  <c r="K145"/>
  <c r="K88"/>
  <c r="J121"/>
  <c r="K141"/>
  <c r="J34"/>
  <c r="H155"/>
  <c r="J137"/>
  <c r="K181"/>
  <c r="K11"/>
  <c r="I65"/>
  <c r="J168"/>
  <c r="J156"/>
  <c r="J181"/>
  <c r="J149"/>
  <c r="J145"/>
  <c r="J141"/>
  <c r="J94"/>
  <c r="K156"/>
  <c r="J171"/>
  <c r="K71"/>
  <c r="K30"/>
  <c r="I78"/>
  <c r="J79"/>
  <c r="J75"/>
  <c r="B31" i="1"/>
  <c r="K155" i="2" l="1"/>
  <c r="J65"/>
  <c r="K65"/>
  <c r="K78"/>
  <c r="J78"/>
  <c r="K19"/>
  <c r="I195"/>
  <c r="J195" s="1"/>
  <c r="H195" l="1"/>
  <c r="K195" s="1"/>
</calcChain>
</file>

<file path=xl/sharedStrings.xml><?xml version="1.0" encoding="utf-8"?>
<sst xmlns="http://schemas.openxmlformats.org/spreadsheetml/2006/main" count="1184" uniqueCount="251">
  <si>
    <t xml:space="preserve">                                                                                                                                                                                                Приложение №1</t>
  </si>
  <si>
    <t xml:space="preserve">                            </t>
  </si>
  <si>
    <t>Наименование доходов</t>
  </si>
  <si>
    <t>Уточнен. план на 2019 год</t>
  </si>
  <si>
    <t>Налога на доходы физ.лиц</t>
  </si>
  <si>
    <t>Акцизы</t>
  </si>
  <si>
    <t>Единый налог на вмененный доход для отделных видов  деятельности</t>
  </si>
  <si>
    <t>Налог взимаемый в связи с применением упрошенной системы налогообложения</t>
  </si>
  <si>
    <t>Единый сельскохозяйственный налог</t>
  </si>
  <si>
    <t xml:space="preserve">Налог,взымаем.в связи с примен. патентной системы налогообл. </t>
  </si>
  <si>
    <t>Налог на имущ. Физ. Лиц</t>
  </si>
  <si>
    <t>Земельный налог</t>
  </si>
  <si>
    <t>Госпошлина</t>
  </si>
  <si>
    <t>Дох. от испл.им-ва,нах.в гос. и мун.собственности</t>
  </si>
  <si>
    <t>Плата при польз.прир.ресурсов.</t>
  </si>
  <si>
    <t>Дох. от оказания платных услуг и комненсации затрат гос-ва</t>
  </si>
  <si>
    <t>Доходы от продажи мат-х и немат. активов</t>
  </si>
  <si>
    <t>Штрафы,санкции,возм.ущерба</t>
  </si>
  <si>
    <t>Прочие неналоговые доходы</t>
  </si>
  <si>
    <t>Итого собственные доходы</t>
  </si>
  <si>
    <t>Дотация из РД</t>
  </si>
  <si>
    <t>Субвенция из РД</t>
  </si>
  <si>
    <t>Субсидии из РД</t>
  </si>
  <si>
    <t>Итого фин. Помощь</t>
  </si>
  <si>
    <t xml:space="preserve">Возвраты остатков прошлых лет </t>
  </si>
  <si>
    <t>ИТОГО</t>
  </si>
  <si>
    <t xml:space="preserve">                                                                             </t>
  </si>
  <si>
    <t xml:space="preserve">             </t>
  </si>
  <si>
    <t>Наименование</t>
  </si>
  <si>
    <t>Код расхода: раздел,глава, целевая статья, вид расхода</t>
  </si>
  <si>
    <t>Первонач. план по бюджету</t>
  </si>
  <si>
    <t>Уточнен. план по бюджету</t>
  </si>
  <si>
    <t>Гос. управление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</si>
  <si>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</si>
  <si>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</si>
  <si>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 xml:space="preserve">Фонд оплаты труда государственных (муниципальных) органов </t>
  </si>
  <si>
    <t xml:space="preserve">Взносы по обязательному соц. страхованию на выплаты денежного содержания и иные выплаты работникам государственных (муниципальных) органов </t>
  </si>
  <si>
    <t>Функционирование законодательных (представительных) органов государственной и представительных органов муниципальных образований</t>
  </si>
  <si>
    <t>Фонд оплаты труда государственных (муниципальных) органов</t>
  </si>
  <si>
    <t>Взносы по обязательному соц.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</si>
  <si>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</si>
  <si>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</si>
  <si>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 xml:space="preserve"> Фонд оплаты труда государственных (муниципальных) органов </t>
  </si>
  <si>
    <t xml:space="preserve">Функционирование Правительства РФ, высших исполнительных органов гос. власти субъектов РФ, местных администраций 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</si>
  <si>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</si>
  <si>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</t>
  </si>
  <si>
    <t>Закупка товаров работ и услуг в сфере информационно коммуникационных технологий</t>
  </si>
  <si>
    <t>Прочая закупка товаров, работ и услуг для обеспечения муниципальных нужд</t>
  </si>
  <si>
    <t>Иные бюджетные ассигнования</t>
  </si>
  <si>
    <t>Расходы для выполнения полномочий по образованию и организации деятельности административных комиссий</t>
  </si>
  <si>
    <t>Расходы для выполнения полномочий по образованию и организации деятельности комиссий по делам несовершеннолетних</t>
  </si>
  <si>
    <t>Осуществление полномочий по составлению (изменению) списков кандитатов в присяжные заседатели федеральных судов общей юрисдикции в РФ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</si>
  <si>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</si>
  <si>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</si>
  <si>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</si>
  <si>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Резервные средства</t>
  </si>
  <si>
    <t>Группа хозяйственного обслуживания</t>
  </si>
  <si>
    <t>Фонд оплаты труда учреждений</t>
  </si>
  <si>
    <t>Взносы по обязательному соц. страхованию на выплаты по оплату труда работников и иные выплаты работникам учреждений</t>
  </si>
  <si>
    <t>Централизованная бухгалтерия</t>
  </si>
  <si>
    <t>Расходы на выполнение государственных полномочий по хранению, комплектованию, учету и использованию Архивного фонда РД</t>
  </si>
  <si>
    <t>Мероприятия по отлову и содержанию безнадзорных животных</t>
  </si>
  <si>
    <t>Субсидия в рамках реализации госпрогаммы РД «Развитие государственной гражданской службы РД и муниципальной службы в РД на 2017-2019 годы»</t>
  </si>
  <si>
    <t>Нац. безопасность и правоохр. деятельность диспетчерская служба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</si>
  <si>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</si>
  <si>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</si>
  <si>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</si>
  <si>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Единая диспетчерская служба</t>
  </si>
  <si>
    <t>Национальная экономика</t>
  </si>
  <si>
    <t>Дорожное хозяйство</t>
  </si>
  <si>
    <t>Закупка товаров, работ, услуг в целях капитального ремонта муниципального имущества</t>
  </si>
  <si>
    <t>-Субсидии на ремонт автомобильных дорог общего пользования местного значения</t>
  </si>
  <si>
    <t>Другие вопросы в области национальной экономики</t>
  </si>
  <si>
    <t xml:space="preserve">Ж К Х </t>
  </si>
  <si>
    <t>Жилищное хозяйство</t>
  </si>
  <si>
    <t xml:space="preserve">Благоустройство           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</si>
  <si>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</si>
  <si>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</si>
  <si>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</si>
  <si>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</t>
  </si>
  <si>
    <t>Реализация мероприятий муниципальной программы формирования комфортнойь городской среды на 2018-2022 годы</t>
  </si>
  <si>
    <t>Аппарат УМС И УЖХ</t>
  </si>
  <si>
    <t>15094.0</t>
  </si>
  <si>
    <t>10132.4</t>
  </si>
  <si>
    <t>3060.0</t>
  </si>
  <si>
    <t xml:space="preserve"> Закупка товаров работ и услуг в сфере информационно коммуникационных технологий </t>
  </si>
  <si>
    <t>65.0</t>
  </si>
  <si>
    <t>1706.6</t>
  </si>
  <si>
    <t>Иные бюджетные ассигонования</t>
  </si>
  <si>
    <t>130.0</t>
  </si>
  <si>
    <t>Образование</t>
  </si>
  <si>
    <t>Дошкольное образование</t>
  </si>
  <si>
    <t>Детские дошкольные учреждения</t>
  </si>
  <si>
    <t>Иные выплаты персоналу учреждения, за исключением фонда оплаты труда</t>
  </si>
  <si>
    <t>Государственная программа Российской федерации «Доступная среда» на 2011-2020 годы</t>
  </si>
  <si>
    <t>Школы-детские сады, школы начальные, неполные средние и средние</t>
  </si>
  <si>
    <t>Закупка товаров работ. услуг в целях капитального ремонта муниципального имущества(программа «150 школ»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</si>
  <si>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</si>
  <si>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</si>
  <si>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</si>
  <si>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Расходы для выполнения полномочий на организацию и осуществление деятельности по опеке и попечительству</t>
  </si>
  <si>
    <t>Основное мероприятие "Поддержка прочих учреждений в сфере образования"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</si>
  <si>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</si>
  <si>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</si>
  <si>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</si>
  <si>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</si>
  <si>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</si>
  <si>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</si>
  <si>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Пенсии, пособия, выплачиваемые организациями сектора гос. упр.</t>
  </si>
  <si>
    <t>Социальное обеспечение населения</t>
  </si>
  <si>
    <t>Пособия по социальной помощи населению</t>
  </si>
  <si>
    <t>Субсидия гражданам на приобретение жилья</t>
  </si>
  <si>
    <t>Пособия компенсация родит платы</t>
  </si>
  <si>
    <t>Единовременное пособие устройство детей</t>
  </si>
  <si>
    <t>Пособие опекуны</t>
  </si>
  <si>
    <t>Физическая культура спорт</t>
  </si>
  <si>
    <r>
      <t xml:space="preserve"> </t>
    </r>
    <r>
      <rPr>
        <sz val="10"/>
        <color rgb="FF000000"/>
        <rFont val="Times New Roman"/>
        <family val="1"/>
        <charset val="204"/>
      </rPr>
      <t>Мероприятия в области городских физкультурно-оздоровительных мероприятий и обеспечение участия городских спортсменов во всероссийских физкультурно-оздоровительных мероприятиях</t>
    </r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</si>
  <si>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</si>
  <si>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Другие вопросы в области    физкультуры и спорта</t>
  </si>
  <si>
    <t>Средства массовой информации</t>
  </si>
  <si>
    <t>Периодическая печать и издательства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</si>
  <si>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</si>
  <si>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Обслуживание государ. и муниципального долга</t>
  </si>
  <si>
    <t xml:space="preserve"> Платежи по муниципальному  долгу</t>
  </si>
  <si>
    <t>Обслуживание муниципального долга</t>
  </si>
  <si>
    <t>Всего расходов</t>
  </si>
  <si>
    <t>Первон. план на 2019г.</t>
  </si>
  <si>
    <t>Администраторы источников внутреннего финансирования дефицита   бюджета</t>
  </si>
  <si>
    <t>(тыс.руб.)</t>
  </si>
  <si>
    <t>Наименование показателей</t>
  </si>
  <si>
    <t>Сумма</t>
  </si>
  <si>
    <t>Финансовое управление Администрации МО «Город Кизилюрт»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</si>
  <si>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</si>
  <si>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001 01 03 00 00 04 0000 710</t>
  </si>
  <si>
    <t>Погашение городским бюджетом кредитов от других бюджетов бюджетной системы Российской Федерации в валюте Российской Федерации</t>
  </si>
  <si>
    <t>001 01 03 00 00 04 0000 810</t>
  </si>
  <si>
    <t>Изменение остатков средств бюджетов</t>
  </si>
  <si>
    <t>Увеличение прочих остатков денежных средств бюджетов городских округов</t>
  </si>
  <si>
    <t>001 01 05 02 01 04 0000 510</t>
  </si>
  <si>
    <t>-Уменьшение прочих остатков денежных средств бюджетов городских округов</t>
  </si>
  <si>
    <t>001 01 05 02 01 04 0000 610</t>
  </si>
  <si>
    <t>Исполнение государственных гарантий Российской Федерации в валюте Российской Федерации 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</si>
  <si>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001 01 06 04 00 01 0000 810</t>
  </si>
  <si>
    <t>001 01 06 05 01 04 0000 640</t>
  </si>
  <si>
    <t xml:space="preserve"> Погашение обязательств за счет прочих источников внутреннего финансирования дефицита бюджетов городских округов</t>
  </si>
  <si>
    <t>001 01 06 06 00 04 0000 810</t>
  </si>
  <si>
    <t>001 01 05 00 00 00 0000000</t>
  </si>
  <si>
    <t>001</t>
  </si>
  <si>
    <t>01</t>
  </si>
  <si>
    <t>00</t>
  </si>
  <si>
    <t>0000000000</t>
  </si>
  <si>
    <t>000</t>
  </si>
  <si>
    <t>02</t>
  </si>
  <si>
    <t>9980020000</t>
  </si>
  <si>
    <t>121</t>
  </si>
  <si>
    <t>129</t>
  </si>
  <si>
    <t>03</t>
  </si>
  <si>
    <t>9110020000</t>
  </si>
  <si>
    <t>03,</t>
  </si>
  <si>
    <t>244</t>
  </si>
  <si>
    <t>04</t>
  </si>
  <si>
    <t>8830020000</t>
  </si>
  <si>
    <t>122</t>
  </si>
  <si>
    <t>242</t>
  </si>
  <si>
    <t>800</t>
  </si>
  <si>
    <t>9980077710</t>
  </si>
  <si>
    <t>9980077720</t>
  </si>
  <si>
    <t>05</t>
  </si>
  <si>
    <t>9980051200</t>
  </si>
  <si>
    <t>992</t>
  </si>
  <si>
    <t>06</t>
  </si>
  <si>
    <t>9360020000</t>
  </si>
  <si>
    <t>850</t>
  </si>
  <si>
    <t>11</t>
  </si>
  <si>
    <t>9990020680</t>
  </si>
  <si>
    <t>870</t>
  </si>
  <si>
    <t>13</t>
  </si>
  <si>
    <t>1921110590</t>
  </si>
  <si>
    <t>111</t>
  </si>
  <si>
    <t>119</t>
  </si>
  <si>
    <t>9980077730</t>
  </si>
  <si>
    <t>4100664600</t>
  </si>
  <si>
    <t>9980059300</t>
  </si>
  <si>
    <t>09</t>
  </si>
  <si>
    <t>0740120000</t>
  </si>
  <si>
    <t>14</t>
  </si>
  <si>
    <t>9880021000</t>
  </si>
  <si>
    <t>000000000</t>
  </si>
  <si>
    <t>1520000590</t>
  </si>
  <si>
    <t>243</t>
  </si>
  <si>
    <t>1530053900</t>
  </si>
  <si>
    <t>12</t>
  </si>
  <si>
    <t>9990000592</t>
  </si>
  <si>
    <t>9993500200</t>
  </si>
  <si>
    <t>9996000100</t>
  </si>
  <si>
    <t>9996000300</t>
  </si>
  <si>
    <t>9996000400</t>
  </si>
  <si>
    <t>9996000500</t>
  </si>
  <si>
    <t>460F255550</t>
  </si>
  <si>
    <t>9990000590</t>
  </si>
  <si>
    <t>07</t>
  </si>
  <si>
    <t>1910106590</t>
  </si>
  <si>
    <t>112</t>
  </si>
  <si>
    <t>30000R0271</t>
  </si>
  <si>
    <t>1920206590</t>
  </si>
  <si>
    <t>9990041120</t>
  </si>
  <si>
    <t>1930606590</t>
  </si>
  <si>
    <t>3319999000</t>
  </si>
  <si>
    <t>9980077740</t>
  </si>
  <si>
    <t>08</t>
  </si>
  <si>
    <t>202100590</t>
  </si>
  <si>
    <t>2020200590</t>
  </si>
  <si>
    <t>10</t>
  </si>
  <si>
    <t>2210728960</t>
  </si>
  <si>
    <t>312</t>
  </si>
  <si>
    <t>9985050000</t>
  </si>
  <si>
    <t>360</t>
  </si>
  <si>
    <t>2250050820</t>
  </si>
  <si>
    <t>412</t>
  </si>
  <si>
    <t>2230181540</t>
  </si>
  <si>
    <t>313</t>
  </si>
  <si>
    <t>2230752600</t>
  </si>
  <si>
    <t>2230781520</t>
  </si>
  <si>
    <t>2410187010</t>
  </si>
  <si>
    <t>113</t>
  </si>
  <si>
    <t>9980165000</t>
  </si>
  <si>
    <t>611</t>
  </si>
  <si>
    <t>2610227880</t>
  </si>
  <si>
    <t>730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</si>
  <si>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</si>
  <si>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 xml:space="preserve">Коды классификации источников финансирования дефицита бюджета </t>
  </si>
  <si>
    <t>ИСПОЛНЕНИЕ ПЛАНА ПО ДОХОДАМ ЗА 2019 год</t>
  </si>
  <si>
    <t>% выполнения плана к первоначал. к плану</t>
  </si>
  <si>
    <t>% выполнения плана к уточнен.</t>
  </si>
  <si>
    <t>Исполнение  2019 г</t>
  </si>
  <si>
    <t>Исполнение плана по расходам за  2019 год</t>
  </si>
  <si>
    <t>Кассовое исполнение за 2019 г</t>
  </si>
  <si>
    <t>% выполнения плана к первонач.  плану</t>
  </si>
  <si>
    <t>% выполнения плана к уточнен. плану</t>
  </si>
  <si>
    <t>9993500300</t>
  </si>
  <si>
    <t>Мероприятия в сфере жилищно- коммунального хозяйства</t>
  </si>
  <si>
    <t>99900041120</t>
  </si>
  <si>
    <t>Закупка товаров работ. услуг в целях капитального ремонта муниципального имущества</t>
  </si>
  <si>
    <t>МО «город Кизилюрт» за  2019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</si>
  <si>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Приложение№ 3</t>
  </si>
  <si>
    <t>Минимущество (постановка на учет безхозного имущества электросетей)</t>
  </si>
  <si>
    <t>9990045120</t>
  </si>
  <si>
    <t xml:space="preserve">                                                                                     решению Собрания депутатов городского округа №18-09/06    от  22. 04. 2020 г.   </t>
  </si>
  <si>
    <t xml:space="preserve">                                                                                                                       к  решению Собрания депутатов городского округа №18-09/06   от 22.04.2020 г.                 </t>
  </si>
  <si>
    <t xml:space="preserve">                                                         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</si>
  <si>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к решению Собрания депутатов городского округа №18-09/06    от 22.04. 2020 г.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</si>
</sst>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Alignment="1"/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11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  <xf numFmtId="2" fontId="13" fillId="0" borderId="2" xfId="0" applyNumberFormat="1" applyFont="1" applyBorder="1" applyAlignment="1">
      <alignment vertical="center"/>
    </xf>
    <xf numFmtId="2" fontId="13" fillId="0" borderId="2" xfId="0" applyNumberFormat="1" applyFont="1" applyBorder="1" applyAlignment="1">
      <alignment vertical="center" wrapText="1"/>
    </xf>
    <xf numFmtId="2" fontId="13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opLeftCell="A4" workbookViewId="0">
      <selection activeCell="I7" sqref="I7"/>
    </sheetView>
  </sheetViews>
  <sheetFormatPr defaultRowHeight="15"/>
  <cols>
    <col min="1" max="1" width="41.85546875" style="4" customWidth="1"/>
    <col min="2" max="2" width="17" style="4" customWidth="1"/>
    <col min="3" max="3" width="19.7109375" style="4" customWidth="1"/>
    <col min="4" max="4" width="16.140625" style="4" customWidth="1"/>
    <col min="5" max="5" width="12.5703125" style="4" customWidth="1"/>
    <col min="6" max="6" width="11.5703125" style="4" customWidth="1"/>
    <col min="7" max="9" width="9.42578125" style="4" bestFit="1" customWidth="1"/>
    <col min="10" max="11" width="9.28515625" style="4" bestFit="1" customWidth="1"/>
    <col min="12" max="16384" width="9.140625" style="4"/>
  </cols>
  <sheetData>
    <row r="1" spans="1:11">
      <c r="A1" s="53" t="s">
        <v>0</v>
      </c>
      <c r="B1" s="53"/>
      <c r="C1" s="53"/>
      <c r="D1" s="53"/>
      <c r="E1" s="53"/>
      <c r="F1" s="53"/>
    </row>
    <row r="2" spans="1:11">
      <c r="A2" s="48"/>
      <c r="B2" s="49"/>
      <c r="C2" s="49"/>
      <c r="D2" s="49"/>
      <c r="E2" s="49"/>
      <c r="F2" s="49"/>
    </row>
    <row r="3" spans="1:11">
      <c r="A3" s="53" t="s">
        <v>247</v>
      </c>
      <c r="B3" s="53"/>
      <c r="C3" s="53"/>
      <c r="D3" s="53"/>
      <c r="E3" s="53"/>
      <c r="F3" s="53"/>
    </row>
    <row r="4" spans="1:11">
      <c r="A4" s="32"/>
      <c r="B4" s="32"/>
      <c r="C4" s="32"/>
      <c r="D4" s="32"/>
      <c r="E4" s="32"/>
      <c r="F4" s="32"/>
    </row>
    <row r="5" spans="1:11">
      <c r="A5" s="3" t="s">
        <v>1</v>
      </c>
    </row>
    <row r="6" spans="1:11">
      <c r="A6" s="54" t="s">
        <v>231</v>
      </c>
      <c r="B6" s="54"/>
      <c r="C6" s="54"/>
      <c r="D6" s="54"/>
    </row>
    <row r="7" spans="1:11">
      <c r="A7" s="33"/>
      <c r="B7" s="33"/>
      <c r="C7" s="33"/>
      <c r="D7" s="33"/>
    </row>
    <row r="8" spans="1:11">
      <c r="A8" s="5"/>
    </row>
    <row r="9" spans="1:11" ht="39" customHeight="1">
      <c r="A9" s="35" t="s">
        <v>2</v>
      </c>
      <c r="B9" s="35" t="s">
        <v>126</v>
      </c>
      <c r="C9" s="35" t="s">
        <v>3</v>
      </c>
      <c r="D9" s="35" t="s">
        <v>234</v>
      </c>
      <c r="E9" s="35" t="s">
        <v>232</v>
      </c>
      <c r="F9" s="35" t="s">
        <v>233</v>
      </c>
      <c r="K9" s="48"/>
    </row>
    <row r="10" spans="1:11" ht="19.5" customHeight="1">
      <c r="A10" s="36" t="s">
        <v>4</v>
      </c>
      <c r="B10" s="37">
        <v>46292</v>
      </c>
      <c r="C10" s="37">
        <v>66987</v>
      </c>
      <c r="D10" s="37">
        <v>67517.5</v>
      </c>
      <c r="E10" s="38">
        <f>D10/B10</f>
        <v>1.4585133500388836</v>
      </c>
      <c r="F10" s="38">
        <f>D10/C10</f>
        <v>1.0079194470568917</v>
      </c>
    </row>
    <row r="11" spans="1:11" ht="21" customHeight="1">
      <c r="A11" s="39" t="s">
        <v>5</v>
      </c>
      <c r="B11" s="40">
        <v>2939.9</v>
      </c>
      <c r="C11" s="40">
        <v>2940</v>
      </c>
      <c r="D11" s="40">
        <v>3285</v>
      </c>
      <c r="E11" s="38">
        <f t="shared" ref="E11:E31" si="0">D11/B11</f>
        <v>1.1173849450661586</v>
      </c>
      <c r="F11" s="38">
        <f t="shared" ref="F11:F31" si="1">D11/C11</f>
        <v>1.1173469387755102</v>
      </c>
    </row>
    <row r="12" spans="1:11" ht="42" customHeight="1">
      <c r="A12" s="39" t="s">
        <v>6</v>
      </c>
      <c r="B12" s="41">
        <v>7114</v>
      </c>
      <c r="C12" s="41">
        <v>7144</v>
      </c>
      <c r="D12" s="40">
        <v>7540.7</v>
      </c>
      <c r="E12" s="38">
        <f t="shared" si="0"/>
        <v>1.0599803204947991</v>
      </c>
      <c r="F12" s="38">
        <f t="shared" si="1"/>
        <v>1.0555291153415454</v>
      </c>
    </row>
    <row r="13" spans="1:11" ht="39.75" customHeight="1">
      <c r="A13" s="39" t="s">
        <v>7</v>
      </c>
      <c r="B13" s="41">
        <v>23065</v>
      </c>
      <c r="C13" s="41">
        <v>28636</v>
      </c>
      <c r="D13" s="40">
        <v>29434</v>
      </c>
      <c r="E13" s="38">
        <f t="shared" si="0"/>
        <v>1.2761326685454151</v>
      </c>
      <c r="F13" s="38">
        <f t="shared" si="1"/>
        <v>1.027867020533594</v>
      </c>
    </row>
    <row r="14" spans="1:11" ht="21.75" customHeight="1">
      <c r="A14" s="39" t="s">
        <v>8</v>
      </c>
      <c r="B14" s="41">
        <v>284</v>
      </c>
      <c r="C14" s="41">
        <v>384</v>
      </c>
      <c r="D14" s="40">
        <v>478.6</v>
      </c>
      <c r="E14" s="38">
        <f t="shared" si="0"/>
        <v>1.6852112676056339</v>
      </c>
      <c r="F14" s="38">
        <f t="shared" si="1"/>
        <v>1.2463541666666667</v>
      </c>
    </row>
    <row r="15" spans="1:11" ht="42.75" customHeight="1">
      <c r="A15" s="39" t="s">
        <v>9</v>
      </c>
      <c r="B15" s="41">
        <v>133</v>
      </c>
      <c r="C15" s="41">
        <v>133</v>
      </c>
      <c r="D15" s="40">
        <v>163.19999999999999</v>
      </c>
      <c r="E15" s="38">
        <f t="shared" si="0"/>
        <v>1.2270676691729323</v>
      </c>
      <c r="F15" s="38">
        <f t="shared" si="1"/>
        <v>1.2270676691729323</v>
      </c>
    </row>
    <row r="16" spans="1:11" ht="26.25" customHeight="1">
      <c r="A16" s="36" t="s">
        <v>10</v>
      </c>
      <c r="B16" s="42">
        <v>9896</v>
      </c>
      <c r="C16" s="42">
        <v>6600</v>
      </c>
      <c r="D16" s="37">
        <v>6848.4</v>
      </c>
      <c r="E16" s="38">
        <f t="shared" si="0"/>
        <v>0.692037186742118</v>
      </c>
      <c r="F16" s="38">
        <f t="shared" si="1"/>
        <v>1.0376363636363637</v>
      </c>
    </row>
    <row r="17" spans="1:6" ht="24" customHeight="1">
      <c r="A17" s="36" t="s">
        <v>11</v>
      </c>
      <c r="B17" s="42">
        <v>24617</v>
      </c>
      <c r="C17" s="42">
        <v>15800</v>
      </c>
      <c r="D17" s="37">
        <v>16138.4</v>
      </c>
      <c r="E17" s="38">
        <f t="shared" si="0"/>
        <v>0.6555794775967827</v>
      </c>
      <c r="F17" s="38">
        <f t="shared" si="1"/>
        <v>1.0214177215189872</v>
      </c>
    </row>
    <row r="18" spans="1:6" ht="24.75" customHeight="1">
      <c r="A18" s="36" t="s">
        <v>12</v>
      </c>
      <c r="B18" s="42">
        <v>1762</v>
      </c>
      <c r="C18" s="42">
        <v>1762</v>
      </c>
      <c r="D18" s="37">
        <v>1899.7</v>
      </c>
      <c r="E18" s="38">
        <f t="shared" si="0"/>
        <v>1.0781498297389331</v>
      </c>
      <c r="F18" s="38">
        <f t="shared" si="1"/>
        <v>1.0781498297389331</v>
      </c>
    </row>
    <row r="19" spans="1:6" ht="37.5">
      <c r="A19" s="36" t="s">
        <v>13</v>
      </c>
      <c r="B19" s="42">
        <v>4289.6000000000004</v>
      </c>
      <c r="C19" s="42">
        <v>5172.6000000000004</v>
      </c>
      <c r="D19" s="37">
        <v>5606.1</v>
      </c>
      <c r="E19" s="38">
        <f t="shared" si="0"/>
        <v>1.3069050727340545</v>
      </c>
      <c r="F19" s="38">
        <f t="shared" si="1"/>
        <v>1.0838069829486139</v>
      </c>
    </row>
    <row r="20" spans="1:6" ht="18.75">
      <c r="A20" s="36" t="s">
        <v>14</v>
      </c>
      <c r="B20" s="43"/>
      <c r="C20" s="43"/>
      <c r="D20" s="34">
        <v>293.8</v>
      </c>
      <c r="E20" s="38"/>
      <c r="F20" s="38"/>
    </row>
    <row r="21" spans="1:6" ht="40.5" customHeight="1">
      <c r="A21" s="39" t="s">
        <v>15</v>
      </c>
      <c r="B21" s="41">
        <v>26800</v>
      </c>
      <c r="C21" s="41">
        <v>21350</v>
      </c>
      <c r="D21" s="40">
        <v>21571.8</v>
      </c>
      <c r="E21" s="38">
        <f t="shared" si="0"/>
        <v>0.80491791044776118</v>
      </c>
      <c r="F21" s="38">
        <f t="shared" si="1"/>
        <v>1.0103887587822014</v>
      </c>
    </row>
    <row r="22" spans="1:6" ht="41.25" customHeight="1">
      <c r="A22" s="36" t="s">
        <v>16</v>
      </c>
      <c r="B22" s="42">
        <v>3100</v>
      </c>
      <c r="C22" s="42">
        <v>7600</v>
      </c>
      <c r="D22" s="37">
        <v>7828</v>
      </c>
      <c r="E22" s="38">
        <f t="shared" si="0"/>
        <v>2.5251612903225809</v>
      </c>
      <c r="F22" s="38">
        <f t="shared" si="1"/>
        <v>1.03</v>
      </c>
    </row>
    <row r="23" spans="1:6" ht="27.75" customHeight="1">
      <c r="A23" s="36" t="s">
        <v>17</v>
      </c>
      <c r="B23" s="42">
        <v>5810.4</v>
      </c>
      <c r="C23" s="42">
        <v>5810</v>
      </c>
      <c r="D23" s="37">
        <v>5734.2</v>
      </c>
      <c r="E23" s="38">
        <f t="shared" si="0"/>
        <v>0.98688558446922758</v>
      </c>
      <c r="F23" s="38">
        <f t="shared" si="1"/>
        <v>0.9869535283993115</v>
      </c>
    </row>
    <row r="24" spans="1:6" ht="27.75" customHeight="1">
      <c r="A24" s="36" t="s">
        <v>18</v>
      </c>
      <c r="B24" s="43"/>
      <c r="C24" s="42">
        <v>986.2</v>
      </c>
      <c r="D24" s="37">
        <v>1275.4000000000001</v>
      </c>
      <c r="E24" s="38"/>
      <c r="F24" s="38">
        <f t="shared" si="1"/>
        <v>1.2932468059217197</v>
      </c>
    </row>
    <row r="25" spans="1:6" ht="24" customHeight="1">
      <c r="A25" s="44" t="s">
        <v>19</v>
      </c>
      <c r="B25" s="45">
        <f>SUM(B10:B24)</f>
        <v>156102.9</v>
      </c>
      <c r="C25" s="45">
        <f>SUM(C10:C24)</f>
        <v>171304.80000000002</v>
      </c>
      <c r="D25" s="45">
        <f>SUM(D10:D24)</f>
        <v>175614.8</v>
      </c>
      <c r="E25" s="38">
        <f t="shared" si="0"/>
        <v>1.1249938341952648</v>
      </c>
      <c r="F25" s="38">
        <f t="shared" si="1"/>
        <v>1.0251598320654178</v>
      </c>
    </row>
    <row r="26" spans="1:6" ht="24" customHeight="1">
      <c r="A26" s="46" t="s">
        <v>20</v>
      </c>
      <c r="B26" s="37">
        <v>98077.9</v>
      </c>
      <c r="C26" s="37">
        <v>101700.2</v>
      </c>
      <c r="D26" s="37">
        <v>101700.2</v>
      </c>
      <c r="E26" s="38">
        <f t="shared" si="0"/>
        <v>1.0369328870214392</v>
      </c>
      <c r="F26" s="38">
        <f t="shared" si="1"/>
        <v>1</v>
      </c>
    </row>
    <row r="27" spans="1:6" ht="22.5" customHeight="1">
      <c r="A27" s="46" t="s">
        <v>21</v>
      </c>
      <c r="B27" s="37">
        <v>393127.7</v>
      </c>
      <c r="C27" s="37">
        <v>393671.7</v>
      </c>
      <c r="D27" s="37">
        <v>393316.1</v>
      </c>
      <c r="E27" s="38">
        <f t="shared" si="0"/>
        <v>1.000479233592545</v>
      </c>
      <c r="F27" s="38">
        <f t="shared" si="1"/>
        <v>0.9990967092630737</v>
      </c>
    </row>
    <row r="28" spans="1:6" ht="23.25" customHeight="1">
      <c r="A28" s="46" t="s">
        <v>22</v>
      </c>
      <c r="B28" s="37">
        <v>12562.3</v>
      </c>
      <c r="C28" s="37">
        <v>123347.1</v>
      </c>
      <c r="D28" s="37">
        <v>121636.9</v>
      </c>
      <c r="E28" s="38">
        <f t="shared" si="0"/>
        <v>9.6826934558162119</v>
      </c>
      <c r="F28" s="38">
        <f t="shared" si="1"/>
        <v>0.98613506114047256</v>
      </c>
    </row>
    <row r="29" spans="1:6" ht="18.75">
      <c r="A29" s="44" t="s">
        <v>23</v>
      </c>
      <c r="B29" s="45">
        <f>SUM(B26:B28)</f>
        <v>503767.89999999997</v>
      </c>
      <c r="C29" s="45">
        <f>SUM(C26:C28)</f>
        <v>618719</v>
      </c>
      <c r="D29" s="45">
        <f>SUM(D26:D28)</f>
        <v>616653.19999999995</v>
      </c>
      <c r="E29" s="38">
        <f t="shared" si="0"/>
        <v>1.2240819631421533</v>
      </c>
      <c r="F29" s="38">
        <f t="shared" si="1"/>
        <v>0.99666116605438004</v>
      </c>
    </row>
    <row r="30" spans="1:6" ht="26.25" customHeight="1">
      <c r="A30" s="46" t="s">
        <v>24</v>
      </c>
      <c r="B30" s="34"/>
      <c r="C30" s="34"/>
      <c r="D30" s="34">
        <v>-5744.4</v>
      </c>
      <c r="E30" s="38"/>
      <c r="F30" s="38"/>
    </row>
    <row r="31" spans="1:6" ht="24" customHeight="1">
      <c r="A31" s="47" t="s">
        <v>25</v>
      </c>
      <c r="B31" s="45">
        <f>B25+B29</f>
        <v>659870.79999999993</v>
      </c>
      <c r="C31" s="45">
        <f t="shared" ref="C31" si="2">C25+C29</f>
        <v>790023.8</v>
      </c>
      <c r="D31" s="45">
        <v>786523.6</v>
      </c>
      <c r="E31" s="38">
        <f t="shared" si="0"/>
        <v>1.1919357546962224</v>
      </c>
      <c r="F31" s="38">
        <f t="shared" si="1"/>
        <v>0.99556950056441329</v>
      </c>
    </row>
    <row r="32" spans="1:6" ht="15.75">
      <c r="A32" s="6" t="s">
        <v>26</v>
      </c>
    </row>
    <row r="33" spans="1:3" ht="15.75">
      <c r="A33" s="2"/>
      <c r="B33"/>
      <c r="C33"/>
    </row>
  </sheetData>
  <mergeCells count="3">
    <mergeCell ref="A1:F1"/>
    <mergeCell ref="A3:F3"/>
    <mergeCell ref="A6:D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8"/>
  <sheetViews>
    <sheetView workbookViewId="0">
      <selection activeCell="A6" sqref="A6:XFD7"/>
    </sheetView>
  </sheetViews>
  <sheetFormatPr defaultRowHeight="15"/>
  <cols>
    <col min="1" max="1" width="37.140625" customWidth="1"/>
    <col min="5" max="5" width="14.7109375" customWidth="1"/>
    <col min="7" max="7" width="9.42578125" bestFit="1" customWidth="1"/>
    <col min="8" max="8" width="12.140625" customWidth="1"/>
    <col min="9" max="9" width="9.42578125" bestFit="1" customWidth="1"/>
  </cols>
  <sheetData>
    <row r="1" spans="1:11" s="4" customFormat="1">
      <c r="A1" s="53" t="s">
        <v>249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4" customForma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4" customFormat="1">
      <c r="A3" s="53" t="s">
        <v>248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" customFormat="1">
      <c r="A4" s="7" t="s">
        <v>27</v>
      </c>
    </row>
    <row r="5" spans="1:11" s="50" customFormat="1" ht="18.75">
      <c r="A5" s="55" t="s">
        <v>235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55" customFormat="1" ht="15.75" customHeight="1"/>
    <row r="7" spans="1:11" s="55" customFormat="1" ht="15.75" customHeight="1"/>
    <row r="8" spans="1:11" s="4" customFormat="1">
      <c r="A8" s="57" t="s">
        <v>28</v>
      </c>
      <c r="B8" s="57" t="s">
        <v>29</v>
      </c>
      <c r="C8" s="57"/>
      <c r="D8" s="57"/>
      <c r="E8" s="57"/>
      <c r="F8" s="57"/>
      <c r="G8" s="57" t="s">
        <v>30</v>
      </c>
      <c r="H8" s="57" t="s">
        <v>31</v>
      </c>
      <c r="I8" s="56" t="s">
        <v>236</v>
      </c>
      <c r="J8" s="56" t="s">
        <v>237</v>
      </c>
      <c r="K8" s="56" t="s">
        <v>238</v>
      </c>
    </row>
    <row r="9" spans="1:11" s="4" customFormat="1" ht="75" customHeight="1">
      <c r="A9" s="57"/>
      <c r="B9" s="57"/>
      <c r="C9" s="57"/>
      <c r="D9" s="57"/>
      <c r="E9" s="57"/>
      <c r="F9" s="57"/>
      <c r="G9" s="57"/>
      <c r="H9" s="57"/>
      <c r="I9" s="56"/>
      <c r="J9" s="56"/>
      <c r="K9" s="56"/>
    </row>
    <row r="10" spans="1:11" s="4" customFormat="1" ht="32.25" customHeight="1">
      <c r="A10" s="21" t="s">
        <v>32</v>
      </c>
      <c r="B10" s="18" t="s">
        <v>147</v>
      </c>
      <c r="C10" s="18" t="s">
        <v>148</v>
      </c>
      <c r="D10" s="18" t="s">
        <v>149</v>
      </c>
      <c r="E10" s="18" t="s">
        <v>150</v>
      </c>
      <c r="F10" s="18" t="s">
        <v>151</v>
      </c>
      <c r="G10" s="15">
        <v>31955.8</v>
      </c>
      <c r="H10" s="15">
        <f>H11+H15+H19+H38+H39+H45+H50+H52+H57+H61+H63+H64</f>
        <v>37055.200000000004</v>
      </c>
      <c r="I10" s="15">
        <f>I11+I15+I19+I38+I39+I45+I50+I52+I57+I61+I63+I64</f>
        <v>37050.400000000001</v>
      </c>
      <c r="J10" s="51">
        <f t="shared" ref="J10:J74" si="0">I10/G10</f>
        <v>1.1594264577948292</v>
      </c>
      <c r="K10" s="51">
        <f t="shared" ref="K10:K73" si="1">I10/H10</f>
        <v>0.99987046352468745</v>
      </c>
    </row>
    <row r="11" spans="1:11" s="4" customFormat="1" ht="38.25">
      <c r="A11" s="22" t="s">
        <v>33</v>
      </c>
      <c r="B11" s="18" t="s">
        <v>147</v>
      </c>
      <c r="C11" s="18" t="s">
        <v>148</v>
      </c>
      <c r="D11" s="18" t="s">
        <v>152</v>
      </c>
      <c r="E11" s="18" t="s">
        <v>150</v>
      </c>
      <c r="F11" s="18" t="s">
        <v>151</v>
      </c>
      <c r="G11" s="15">
        <v>1523.4</v>
      </c>
      <c r="H11" s="15">
        <f>SUM(H13:H14)</f>
        <v>1440.8000000000002</v>
      </c>
      <c r="I11" s="15">
        <f>SUM(I13:I14)</f>
        <v>1440.8000000000002</v>
      </c>
      <c r="J11" s="51">
        <f t="shared" si="0"/>
        <v>0.94577917815412893</v>
      </c>
      <c r="K11" s="51">
        <f t="shared" si="1"/>
        <v>1</v>
      </c>
    </row>
    <row r="12" spans="1:11" s="4" customFormat="1" ht="24.75" customHeight="1">
      <c r="A12" s="22" t="s">
        <v>34</v>
      </c>
      <c r="B12" s="17" t="s">
        <v>147</v>
      </c>
      <c r="C12" s="17" t="s">
        <v>148</v>
      </c>
      <c r="D12" s="17" t="s">
        <v>152</v>
      </c>
      <c r="E12" s="17" t="s">
        <v>150</v>
      </c>
      <c r="F12" s="17" t="s">
        <v>151</v>
      </c>
      <c r="G12" s="13">
        <f>SUM(G13:G14)</f>
        <v>1523.4</v>
      </c>
      <c r="H12" s="13">
        <f>H13+H14</f>
        <v>1440.8000000000002</v>
      </c>
      <c r="I12" s="13">
        <v>1440.8</v>
      </c>
      <c r="J12" s="51">
        <f t="shared" si="0"/>
        <v>0.94577917815412882</v>
      </c>
      <c r="K12" s="51">
        <f t="shared" si="1"/>
        <v>0.99999999999999989</v>
      </c>
    </row>
    <row r="13" spans="1:11" s="4" customFormat="1" ht="25.5">
      <c r="A13" s="22" t="s">
        <v>35</v>
      </c>
      <c r="B13" s="17" t="s">
        <v>147</v>
      </c>
      <c r="C13" s="17" t="s">
        <v>148</v>
      </c>
      <c r="D13" s="17" t="s">
        <v>152</v>
      </c>
      <c r="E13" s="17" t="s">
        <v>153</v>
      </c>
      <c r="F13" s="17" t="s">
        <v>154</v>
      </c>
      <c r="G13" s="13">
        <v>1170</v>
      </c>
      <c r="H13" s="13">
        <v>1135.2</v>
      </c>
      <c r="I13" s="13">
        <v>1135.2</v>
      </c>
      <c r="J13" s="51">
        <f t="shared" si="0"/>
        <v>0.9702564102564103</v>
      </c>
      <c r="K13" s="51">
        <f t="shared" si="1"/>
        <v>1</v>
      </c>
    </row>
    <row r="14" spans="1:11" s="4" customFormat="1" ht="51">
      <c r="A14" s="22" t="s">
        <v>36</v>
      </c>
      <c r="B14" s="17" t="s">
        <v>147</v>
      </c>
      <c r="C14" s="17" t="s">
        <v>148</v>
      </c>
      <c r="D14" s="17" t="s">
        <v>152</v>
      </c>
      <c r="E14" s="17" t="s">
        <v>153</v>
      </c>
      <c r="F14" s="17" t="s">
        <v>155</v>
      </c>
      <c r="G14" s="16">
        <v>353.4</v>
      </c>
      <c r="H14" s="16">
        <v>305.60000000000002</v>
      </c>
      <c r="I14" s="16">
        <v>305.60000000000002</v>
      </c>
      <c r="J14" s="51">
        <f t="shared" si="0"/>
        <v>0.86474250141482756</v>
      </c>
      <c r="K14" s="51">
        <f t="shared" si="1"/>
        <v>1</v>
      </c>
    </row>
    <row r="15" spans="1:11" s="4" customFormat="1" ht="51">
      <c r="A15" s="22" t="s">
        <v>37</v>
      </c>
      <c r="B15" s="18" t="s">
        <v>147</v>
      </c>
      <c r="C15" s="18" t="s">
        <v>148</v>
      </c>
      <c r="D15" s="18" t="s">
        <v>156</v>
      </c>
      <c r="E15" s="18" t="s">
        <v>157</v>
      </c>
      <c r="F15" s="18" t="s">
        <v>151</v>
      </c>
      <c r="G15" s="14">
        <f>SUM(G16:G18)</f>
        <v>3463</v>
      </c>
      <c r="H15" s="14">
        <f>SUM(H16:H18)</f>
        <v>3244.4</v>
      </c>
      <c r="I15" s="14">
        <f>SUM(I16:I18)</f>
        <v>3242.9</v>
      </c>
      <c r="J15" s="51">
        <f t="shared" si="0"/>
        <v>0.93644239099047066</v>
      </c>
      <c r="K15" s="51">
        <f t="shared" si="1"/>
        <v>0.99953766489951912</v>
      </c>
    </row>
    <row r="16" spans="1:11" s="4" customFormat="1" ht="25.5">
      <c r="A16" s="22" t="s">
        <v>38</v>
      </c>
      <c r="B16" s="17" t="s">
        <v>147</v>
      </c>
      <c r="C16" s="17" t="s">
        <v>148</v>
      </c>
      <c r="D16" s="17" t="s">
        <v>156</v>
      </c>
      <c r="E16" s="17" t="s">
        <v>157</v>
      </c>
      <c r="F16" s="17" t="s">
        <v>154</v>
      </c>
      <c r="G16" s="13">
        <v>2236.5</v>
      </c>
      <c r="H16" s="13">
        <v>2025.2</v>
      </c>
      <c r="I16" s="13">
        <v>2025.2</v>
      </c>
      <c r="J16" s="51">
        <f t="shared" si="0"/>
        <v>0.90552202101497881</v>
      </c>
      <c r="K16" s="51">
        <f t="shared" si="1"/>
        <v>1</v>
      </c>
    </row>
    <row r="17" spans="1:11" s="4" customFormat="1" ht="51">
      <c r="A17" s="22" t="s">
        <v>39</v>
      </c>
      <c r="B17" s="17" t="s">
        <v>147</v>
      </c>
      <c r="C17" s="17" t="s">
        <v>148</v>
      </c>
      <c r="D17" s="17" t="s">
        <v>156</v>
      </c>
      <c r="E17" s="17" t="s">
        <v>157</v>
      </c>
      <c r="F17" s="17" t="s">
        <v>155</v>
      </c>
      <c r="G17" s="16">
        <v>675.5</v>
      </c>
      <c r="H17" s="16">
        <v>597.29999999999995</v>
      </c>
      <c r="I17" s="16">
        <v>596.70000000000005</v>
      </c>
      <c r="J17" s="51">
        <f t="shared" si="0"/>
        <v>0.88334566987416741</v>
      </c>
      <c r="K17" s="51">
        <f t="shared" si="1"/>
        <v>0.99899547965846325</v>
      </c>
    </row>
    <row r="18" spans="1:11" s="4" customFormat="1" ht="38.25">
      <c r="A18" s="22" t="s">
        <v>40</v>
      </c>
      <c r="B18" s="17" t="s">
        <v>147</v>
      </c>
      <c r="C18" s="17" t="s">
        <v>148</v>
      </c>
      <c r="D18" s="17" t="s">
        <v>158</v>
      </c>
      <c r="E18" s="17" t="s">
        <v>157</v>
      </c>
      <c r="F18" s="17" t="s">
        <v>159</v>
      </c>
      <c r="G18" s="13">
        <v>551</v>
      </c>
      <c r="H18" s="13">
        <v>621.9</v>
      </c>
      <c r="I18" s="13">
        <v>621</v>
      </c>
      <c r="J18" s="51">
        <f t="shared" si="0"/>
        <v>1.1270417422867514</v>
      </c>
      <c r="K18" s="51">
        <f t="shared" si="1"/>
        <v>0.99855282199710571</v>
      </c>
    </row>
    <row r="19" spans="1:11" s="4" customFormat="1" ht="51">
      <c r="A19" s="21" t="s">
        <v>43</v>
      </c>
      <c r="B19" s="18" t="s">
        <v>147</v>
      </c>
      <c r="C19" s="18" t="s">
        <v>148</v>
      </c>
      <c r="D19" s="18" t="s">
        <v>160</v>
      </c>
      <c r="E19" s="18" t="s">
        <v>150</v>
      </c>
      <c r="F19" s="18" t="s">
        <v>151</v>
      </c>
      <c r="G19" s="14">
        <v>17731.900000000001</v>
      </c>
      <c r="H19" s="14">
        <f>H20+H27+H30+H34</f>
        <v>17815.899999999998</v>
      </c>
      <c r="I19" s="14">
        <f>I20+I27+I30+I34</f>
        <v>17815.899999999998</v>
      </c>
      <c r="J19" s="51">
        <f t="shared" si="0"/>
        <v>1.0047372250012687</v>
      </c>
      <c r="K19" s="51">
        <f t="shared" si="1"/>
        <v>1</v>
      </c>
    </row>
    <row r="20" spans="1:11" s="4" customFormat="1" ht="51">
      <c r="A20" s="22" t="s">
        <v>44</v>
      </c>
      <c r="B20" s="17" t="s">
        <v>147</v>
      </c>
      <c r="C20" s="17" t="s">
        <v>148</v>
      </c>
      <c r="D20" s="17" t="s">
        <v>160</v>
      </c>
      <c r="E20" s="17" t="s">
        <v>153</v>
      </c>
      <c r="F20" s="17" t="s">
        <v>151</v>
      </c>
      <c r="G20" s="14">
        <v>17017.900000000001</v>
      </c>
      <c r="H20" s="14">
        <f>SUM(H21:H26)</f>
        <v>17004.3</v>
      </c>
      <c r="I20" s="14">
        <f>SUM(I21:I26)</f>
        <v>17004.3</v>
      </c>
      <c r="J20" s="51">
        <f t="shared" si="0"/>
        <v>0.99920084146692589</v>
      </c>
      <c r="K20" s="51">
        <f t="shared" si="1"/>
        <v>1</v>
      </c>
    </row>
    <row r="21" spans="1:11" s="4" customFormat="1" ht="25.5">
      <c r="A21" s="22" t="s">
        <v>38</v>
      </c>
      <c r="B21" s="17" t="s">
        <v>147</v>
      </c>
      <c r="C21" s="17" t="s">
        <v>148</v>
      </c>
      <c r="D21" s="17" t="s">
        <v>160</v>
      </c>
      <c r="E21" s="17" t="s">
        <v>153</v>
      </c>
      <c r="F21" s="17" t="s">
        <v>154</v>
      </c>
      <c r="G21" s="13">
        <v>9370</v>
      </c>
      <c r="H21" s="13">
        <v>9792.6</v>
      </c>
      <c r="I21" s="13">
        <v>9792.6</v>
      </c>
      <c r="J21" s="51">
        <f t="shared" si="0"/>
        <v>1.0451013874066168</v>
      </c>
      <c r="K21" s="51">
        <f t="shared" si="1"/>
        <v>1</v>
      </c>
    </row>
    <row r="22" spans="1:11" s="4" customFormat="1">
      <c r="A22" s="22" t="s">
        <v>45</v>
      </c>
      <c r="B22" s="17" t="s">
        <v>147</v>
      </c>
      <c r="C22" s="17" t="s">
        <v>148</v>
      </c>
      <c r="D22" s="17" t="s">
        <v>160</v>
      </c>
      <c r="E22" s="17" t="s">
        <v>153</v>
      </c>
      <c r="F22" s="17" t="s">
        <v>162</v>
      </c>
      <c r="G22" s="13"/>
      <c r="H22" s="13">
        <v>283.89999999999998</v>
      </c>
      <c r="I22" s="13">
        <v>283.89999999999998</v>
      </c>
      <c r="J22" s="51"/>
      <c r="K22" s="51">
        <f t="shared" si="1"/>
        <v>1</v>
      </c>
    </row>
    <row r="23" spans="1:11" s="4" customFormat="1" ht="51">
      <c r="A23" s="22" t="s">
        <v>39</v>
      </c>
      <c r="B23" s="17" t="s">
        <v>147</v>
      </c>
      <c r="C23" s="17" t="s">
        <v>148</v>
      </c>
      <c r="D23" s="17" t="s">
        <v>160</v>
      </c>
      <c r="E23" s="17" t="s">
        <v>153</v>
      </c>
      <c r="F23" s="17" t="s">
        <v>155</v>
      </c>
      <c r="G23" s="16">
        <v>2829.7</v>
      </c>
      <c r="H23" s="16">
        <v>2799.1</v>
      </c>
      <c r="I23" s="16">
        <v>2799.1</v>
      </c>
      <c r="J23" s="51">
        <f t="shared" si="0"/>
        <v>0.98918613280559775</v>
      </c>
      <c r="K23" s="51">
        <f t="shared" si="1"/>
        <v>1</v>
      </c>
    </row>
    <row r="24" spans="1:11" s="4" customFormat="1" ht="38.25">
      <c r="A24" s="22" t="s">
        <v>46</v>
      </c>
      <c r="B24" s="17" t="s">
        <v>147</v>
      </c>
      <c r="C24" s="17" t="s">
        <v>148</v>
      </c>
      <c r="D24" s="17" t="s">
        <v>160</v>
      </c>
      <c r="E24" s="17" t="s">
        <v>153</v>
      </c>
      <c r="F24" s="17" t="s">
        <v>163</v>
      </c>
      <c r="G24" s="13">
        <v>400</v>
      </c>
      <c r="H24" s="13">
        <v>229</v>
      </c>
      <c r="I24" s="13">
        <v>229</v>
      </c>
      <c r="J24" s="51">
        <f t="shared" si="0"/>
        <v>0.57250000000000001</v>
      </c>
      <c r="K24" s="51">
        <f t="shared" si="1"/>
        <v>1</v>
      </c>
    </row>
    <row r="25" spans="1:11" s="4" customFormat="1" ht="25.5">
      <c r="A25" s="22" t="s">
        <v>47</v>
      </c>
      <c r="B25" s="17" t="s">
        <v>147</v>
      </c>
      <c r="C25" s="17" t="s">
        <v>148</v>
      </c>
      <c r="D25" s="17" t="s">
        <v>160</v>
      </c>
      <c r="E25" s="17" t="s">
        <v>153</v>
      </c>
      <c r="F25" s="17" t="s">
        <v>159</v>
      </c>
      <c r="G25" s="13">
        <v>4068.2</v>
      </c>
      <c r="H25" s="13">
        <v>3709.7</v>
      </c>
      <c r="I25" s="13">
        <v>3709.7</v>
      </c>
      <c r="J25" s="51">
        <f t="shared" si="0"/>
        <v>0.91187748881569242</v>
      </c>
      <c r="K25" s="51">
        <f t="shared" si="1"/>
        <v>1</v>
      </c>
    </row>
    <row r="26" spans="1:11" s="4" customFormat="1">
      <c r="A26" s="22" t="s">
        <v>48</v>
      </c>
      <c r="B26" s="17" t="s">
        <v>147</v>
      </c>
      <c r="C26" s="17" t="s">
        <v>148</v>
      </c>
      <c r="D26" s="17" t="s">
        <v>160</v>
      </c>
      <c r="E26" s="17" t="s">
        <v>153</v>
      </c>
      <c r="F26" s="17" t="s">
        <v>164</v>
      </c>
      <c r="G26" s="13">
        <v>350</v>
      </c>
      <c r="H26" s="13">
        <v>190</v>
      </c>
      <c r="I26" s="13">
        <v>190</v>
      </c>
      <c r="J26" s="51">
        <f t="shared" si="0"/>
        <v>0.54285714285714282</v>
      </c>
      <c r="K26" s="51">
        <f t="shared" si="1"/>
        <v>1</v>
      </c>
    </row>
    <row r="27" spans="1:11" s="4" customFormat="1" ht="38.25">
      <c r="A27" s="21" t="s">
        <v>41</v>
      </c>
      <c r="B27" s="17" t="s">
        <v>147</v>
      </c>
      <c r="C27" s="17" t="s">
        <v>148</v>
      </c>
      <c r="D27" s="17" t="s">
        <v>160</v>
      </c>
      <c r="E27" s="17" t="s">
        <v>150</v>
      </c>
      <c r="F27" s="17" t="s">
        <v>151</v>
      </c>
      <c r="G27" s="15">
        <f>SUM(G28:G29)</f>
        <v>0</v>
      </c>
      <c r="H27" s="15">
        <f t="shared" ref="H27:I27" si="2">SUM(H28:H29)</f>
        <v>97.600000000000009</v>
      </c>
      <c r="I27" s="15">
        <f t="shared" si="2"/>
        <v>97.600000000000009</v>
      </c>
      <c r="J27" s="51"/>
      <c r="K27" s="51">
        <f t="shared" si="1"/>
        <v>1</v>
      </c>
    </row>
    <row r="28" spans="1:11" s="4" customFormat="1" ht="25.5">
      <c r="A28" s="22" t="s">
        <v>42</v>
      </c>
      <c r="B28" s="17" t="s">
        <v>147</v>
      </c>
      <c r="C28" s="17" t="s">
        <v>148</v>
      </c>
      <c r="D28" s="17" t="s">
        <v>160</v>
      </c>
      <c r="E28" s="17" t="s">
        <v>161</v>
      </c>
      <c r="F28" s="17" t="s">
        <v>154</v>
      </c>
      <c r="G28" s="13"/>
      <c r="H28" s="13">
        <v>76.400000000000006</v>
      </c>
      <c r="I28" s="13">
        <v>76.400000000000006</v>
      </c>
      <c r="J28" s="51"/>
      <c r="K28" s="51">
        <f t="shared" si="1"/>
        <v>1</v>
      </c>
    </row>
    <row r="29" spans="1:11" s="4" customFormat="1" ht="51">
      <c r="A29" s="22" t="s">
        <v>39</v>
      </c>
      <c r="B29" s="17" t="s">
        <v>147</v>
      </c>
      <c r="C29" s="17" t="s">
        <v>148</v>
      </c>
      <c r="D29" s="17" t="s">
        <v>160</v>
      </c>
      <c r="E29" s="17" t="s">
        <v>161</v>
      </c>
      <c r="F29" s="17" t="s">
        <v>155</v>
      </c>
      <c r="G29" s="16"/>
      <c r="H29" s="16">
        <v>21.2</v>
      </c>
      <c r="I29" s="16">
        <v>21.2</v>
      </c>
      <c r="J29" s="51"/>
      <c r="K29" s="51">
        <f t="shared" si="1"/>
        <v>1</v>
      </c>
    </row>
    <row r="30" spans="1:11" s="4" customFormat="1" ht="38.25">
      <c r="A30" s="21" t="s">
        <v>49</v>
      </c>
      <c r="B30" s="18" t="s">
        <v>147</v>
      </c>
      <c r="C30" s="18" t="s">
        <v>148</v>
      </c>
      <c r="D30" s="18" t="s">
        <v>160</v>
      </c>
      <c r="E30" s="18" t="s">
        <v>150</v>
      </c>
      <c r="F30" s="18" t="s">
        <v>151</v>
      </c>
      <c r="G30" s="14">
        <v>357</v>
      </c>
      <c r="H30" s="14">
        <f>SUM(H31:H33)</f>
        <v>357</v>
      </c>
      <c r="I30" s="14">
        <f>SUM(I31:I33)</f>
        <v>357</v>
      </c>
      <c r="J30" s="51">
        <f t="shared" si="0"/>
        <v>1</v>
      </c>
      <c r="K30" s="51">
        <f t="shared" si="1"/>
        <v>1</v>
      </c>
    </row>
    <row r="31" spans="1:11" s="4" customFormat="1" ht="25.5">
      <c r="A31" s="22" t="s">
        <v>42</v>
      </c>
      <c r="B31" s="17" t="s">
        <v>147</v>
      </c>
      <c r="C31" s="17" t="s">
        <v>148</v>
      </c>
      <c r="D31" s="17" t="s">
        <v>160</v>
      </c>
      <c r="E31" s="17" t="s">
        <v>165</v>
      </c>
      <c r="F31" s="17" t="s">
        <v>154</v>
      </c>
      <c r="G31" s="13">
        <v>240.6</v>
      </c>
      <c r="H31" s="13">
        <v>236.5</v>
      </c>
      <c r="I31" s="13">
        <v>236.5</v>
      </c>
      <c r="J31" s="51">
        <f t="shared" si="0"/>
        <v>0.98295926849542814</v>
      </c>
      <c r="K31" s="51">
        <f t="shared" si="1"/>
        <v>1</v>
      </c>
    </row>
    <row r="32" spans="1:11" s="4" customFormat="1" ht="51">
      <c r="A32" s="22" t="s">
        <v>39</v>
      </c>
      <c r="B32" s="17" t="s">
        <v>147</v>
      </c>
      <c r="C32" s="17" t="s">
        <v>148</v>
      </c>
      <c r="D32" s="17" t="s">
        <v>160</v>
      </c>
      <c r="E32" s="17" t="s">
        <v>165</v>
      </c>
      <c r="F32" s="17" t="s">
        <v>155</v>
      </c>
      <c r="G32" s="16">
        <v>72.7</v>
      </c>
      <c r="H32" s="16">
        <v>70.2</v>
      </c>
      <c r="I32" s="16">
        <v>70.2</v>
      </c>
      <c r="J32" s="51">
        <f t="shared" si="0"/>
        <v>0.96561210453920221</v>
      </c>
      <c r="K32" s="51">
        <f t="shared" si="1"/>
        <v>1</v>
      </c>
    </row>
    <row r="33" spans="1:11" s="4" customFormat="1" ht="25.5">
      <c r="A33" s="22" t="s">
        <v>47</v>
      </c>
      <c r="B33" s="17" t="s">
        <v>147</v>
      </c>
      <c r="C33" s="17" t="s">
        <v>148</v>
      </c>
      <c r="D33" s="17" t="s">
        <v>160</v>
      </c>
      <c r="E33" s="17" t="s">
        <v>165</v>
      </c>
      <c r="F33" s="17" t="s">
        <v>159</v>
      </c>
      <c r="G33" s="16">
        <v>43.7</v>
      </c>
      <c r="H33" s="16">
        <v>50.3</v>
      </c>
      <c r="I33" s="16">
        <v>50.3</v>
      </c>
      <c r="J33" s="51">
        <f t="shared" si="0"/>
        <v>1.1510297482837528</v>
      </c>
      <c r="K33" s="51">
        <f t="shared" si="1"/>
        <v>1</v>
      </c>
    </row>
    <row r="34" spans="1:11" s="4" customFormat="1" ht="38.25">
      <c r="A34" s="21" t="s">
        <v>50</v>
      </c>
      <c r="B34" s="18" t="s">
        <v>147</v>
      </c>
      <c r="C34" s="18" t="s">
        <v>148</v>
      </c>
      <c r="D34" s="18" t="s">
        <v>160</v>
      </c>
      <c r="E34" s="18" t="s">
        <v>166</v>
      </c>
      <c r="F34" s="18" t="s">
        <v>151</v>
      </c>
      <c r="G34" s="15">
        <f>SUM(G35:G37)</f>
        <v>357</v>
      </c>
      <c r="H34" s="15">
        <f t="shared" ref="H34:I34" si="3">SUM(H35:H37)</f>
        <v>357</v>
      </c>
      <c r="I34" s="15">
        <f t="shared" si="3"/>
        <v>357</v>
      </c>
      <c r="J34" s="51">
        <f t="shared" si="0"/>
        <v>1</v>
      </c>
      <c r="K34" s="51">
        <f t="shared" si="1"/>
        <v>1</v>
      </c>
    </row>
    <row r="35" spans="1:11" s="4" customFormat="1" ht="25.5">
      <c r="A35" s="22" t="s">
        <v>42</v>
      </c>
      <c r="B35" s="17" t="s">
        <v>147</v>
      </c>
      <c r="C35" s="17" t="s">
        <v>148</v>
      </c>
      <c r="D35" s="17" t="s">
        <v>160</v>
      </c>
      <c r="E35" s="17" t="s">
        <v>166</v>
      </c>
      <c r="F35" s="17" t="s">
        <v>154</v>
      </c>
      <c r="G35" s="13">
        <v>245.6</v>
      </c>
      <c r="H35" s="13">
        <v>263.7</v>
      </c>
      <c r="I35" s="13">
        <v>263.7</v>
      </c>
      <c r="J35" s="51">
        <f t="shared" si="0"/>
        <v>1.0736970684039089</v>
      </c>
      <c r="K35" s="51">
        <f t="shared" si="1"/>
        <v>1</v>
      </c>
    </row>
    <row r="36" spans="1:11" s="4" customFormat="1" ht="51">
      <c r="A36" s="22" t="s">
        <v>39</v>
      </c>
      <c r="B36" s="17" t="s">
        <v>147</v>
      </c>
      <c r="C36" s="17" t="s">
        <v>148</v>
      </c>
      <c r="D36" s="17" t="s">
        <v>160</v>
      </c>
      <c r="E36" s="17" t="s">
        <v>166</v>
      </c>
      <c r="F36" s="17" t="s">
        <v>155</v>
      </c>
      <c r="G36" s="16">
        <v>74.2</v>
      </c>
      <c r="H36" s="16">
        <v>78.400000000000006</v>
      </c>
      <c r="I36" s="16">
        <v>78.400000000000006</v>
      </c>
      <c r="J36" s="51">
        <f t="shared" si="0"/>
        <v>1.0566037735849056</v>
      </c>
      <c r="K36" s="51">
        <f t="shared" si="1"/>
        <v>1</v>
      </c>
    </row>
    <row r="37" spans="1:11" s="4" customFormat="1" ht="25.5">
      <c r="A37" s="22" t="s">
        <v>47</v>
      </c>
      <c r="B37" s="17" t="s">
        <v>147</v>
      </c>
      <c r="C37" s="17" t="s">
        <v>148</v>
      </c>
      <c r="D37" s="17" t="s">
        <v>160</v>
      </c>
      <c r="E37" s="17" t="s">
        <v>166</v>
      </c>
      <c r="F37" s="17" t="s">
        <v>159</v>
      </c>
      <c r="G37" s="16">
        <v>37.200000000000003</v>
      </c>
      <c r="H37" s="16">
        <v>14.9</v>
      </c>
      <c r="I37" s="16">
        <v>14.9</v>
      </c>
      <c r="J37" s="51">
        <f t="shared" si="0"/>
        <v>0.40053763440860213</v>
      </c>
      <c r="K37" s="51">
        <f t="shared" si="1"/>
        <v>1</v>
      </c>
    </row>
    <row r="38" spans="1:11" s="4" customFormat="1" ht="63.75">
      <c r="A38" s="21" t="s">
        <v>51</v>
      </c>
      <c r="B38" s="18" t="s">
        <v>147</v>
      </c>
      <c r="C38" s="18" t="s">
        <v>148</v>
      </c>
      <c r="D38" s="18" t="s">
        <v>167</v>
      </c>
      <c r="E38" s="18" t="s">
        <v>168</v>
      </c>
      <c r="F38" s="18" t="s">
        <v>159</v>
      </c>
      <c r="G38" s="14">
        <v>3.3</v>
      </c>
      <c r="H38" s="14">
        <v>3.3</v>
      </c>
      <c r="I38" s="14"/>
      <c r="J38" s="51">
        <f t="shared" si="0"/>
        <v>0</v>
      </c>
      <c r="K38" s="51">
        <f t="shared" si="1"/>
        <v>0</v>
      </c>
    </row>
    <row r="39" spans="1:11" s="4" customFormat="1" ht="62.25" customHeight="1">
      <c r="A39" s="21" t="s">
        <v>52</v>
      </c>
      <c r="B39" s="18" t="s">
        <v>169</v>
      </c>
      <c r="C39" s="18" t="s">
        <v>148</v>
      </c>
      <c r="D39" s="18" t="s">
        <v>170</v>
      </c>
      <c r="E39" s="18" t="s">
        <v>150</v>
      </c>
      <c r="F39" s="18" t="s">
        <v>151</v>
      </c>
      <c r="G39" s="15">
        <v>4576.7</v>
      </c>
      <c r="H39" s="15">
        <f>SUM(H40:H44)</f>
        <v>4592.5</v>
      </c>
      <c r="I39" s="15">
        <f>SUM(I40:I44)</f>
        <v>4592.5</v>
      </c>
      <c r="J39" s="51">
        <f t="shared" si="0"/>
        <v>1.0034522691021917</v>
      </c>
      <c r="K39" s="51">
        <f t="shared" si="1"/>
        <v>1</v>
      </c>
    </row>
    <row r="40" spans="1:11" s="4" customFormat="1" ht="25.5">
      <c r="A40" s="22" t="s">
        <v>42</v>
      </c>
      <c r="B40" s="17" t="s">
        <v>169</v>
      </c>
      <c r="C40" s="17" t="s">
        <v>148</v>
      </c>
      <c r="D40" s="17" t="s">
        <v>170</v>
      </c>
      <c r="E40" s="17" t="s">
        <v>153</v>
      </c>
      <c r="F40" s="17" t="s">
        <v>154</v>
      </c>
      <c r="G40" s="13">
        <v>3310.8</v>
      </c>
      <c r="H40" s="13">
        <v>3321.5</v>
      </c>
      <c r="I40" s="13">
        <v>3321.5</v>
      </c>
      <c r="J40" s="51">
        <f t="shared" si="0"/>
        <v>1.0032318472876645</v>
      </c>
      <c r="K40" s="51">
        <f t="shared" si="1"/>
        <v>1</v>
      </c>
    </row>
    <row r="41" spans="1:11" s="4" customFormat="1" ht="51">
      <c r="A41" s="22" t="s">
        <v>39</v>
      </c>
      <c r="B41" s="17" t="s">
        <v>169</v>
      </c>
      <c r="C41" s="17" t="s">
        <v>148</v>
      </c>
      <c r="D41" s="17" t="s">
        <v>170</v>
      </c>
      <c r="E41" s="17" t="s">
        <v>153</v>
      </c>
      <c r="F41" s="17" t="s">
        <v>155</v>
      </c>
      <c r="G41" s="16">
        <v>999.9</v>
      </c>
      <c r="H41" s="16">
        <v>965.7</v>
      </c>
      <c r="I41" s="16">
        <v>965.7</v>
      </c>
      <c r="J41" s="51">
        <f t="shared" si="0"/>
        <v>0.96579657965796584</v>
      </c>
      <c r="K41" s="51">
        <f t="shared" si="1"/>
        <v>1</v>
      </c>
    </row>
    <row r="42" spans="1:11" s="4" customFormat="1" ht="38.25">
      <c r="A42" s="22" t="s">
        <v>46</v>
      </c>
      <c r="B42" s="17" t="s">
        <v>169</v>
      </c>
      <c r="C42" s="17" t="s">
        <v>148</v>
      </c>
      <c r="D42" s="17" t="s">
        <v>170</v>
      </c>
      <c r="E42" s="17" t="s">
        <v>153</v>
      </c>
      <c r="F42" s="17" t="s">
        <v>163</v>
      </c>
      <c r="G42" s="13">
        <v>25</v>
      </c>
      <c r="H42" s="13">
        <v>14.1</v>
      </c>
      <c r="I42" s="13">
        <v>14.1</v>
      </c>
      <c r="J42" s="51">
        <f t="shared" si="0"/>
        <v>0.56399999999999995</v>
      </c>
      <c r="K42" s="51">
        <f t="shared" si="1"/>
        <v>1</v>
      </c>
    </row>
    <row r="43" spans="1:11" s="4" customFormat="1" ht="25.5">
      <c r="A43" s="22" t="s">
        <v>47</v>
      </c>
      <c r="B43" s="17" t="s">
        <v>169</v>
      </c>
      <c r="C43" s="17" t="s">
        <v>148</v>
      </c>
      <c r="D43" s="17" t="s">
        <v>170</v>
      </c>
      <c r="E43" s="17" t="s">
        <v>153</v>
      </c>
      <c r="F43" s="17" t="s">
        <v>159</v>
      </c>
      <c r="G43" s="16">
        <v>236.4</v>
      </c>
      <c r="H43" s="16">
        <v>289.39999999999998</v>
      </c>
      <c r="I43" s="16">
        <v>289.39999999999998</v>
      </c>
      <c r="J43" s="51">
        <f t="shared" si="0"/>
        <v>1.2241962774957698</v>
      </c>
      <c r="K43" s="51">
        <f t="shared" si="1"/>
        <v>1</v>
      </c>
    </row>
    <row r="44" spans="1:11" s="4" customFormat="1">
      <c r="A44" s="22" t="s">
        <v>48</v>
      </c>
      <c r="B44" s="17" t="s">
        <v>169</v>
      </c>
      <c r="C44" s="17" t="s">
        <v>148</v>
      </c>
      <c r="D44" s="17" t="s">
        <v>170</v>
      </c>
      <c r="E44" s="17" t="s">
        <v>153</v>
      </c>
      <c r="F44" s="17" t="s">
        <v>164</v>
      </c>
      <c r="G44" s="16">
        <v>4.5999999999999996</v>
      </c>
      <c r="H44" s="16">
        <v>1.8</v>
      </c>
      <c r="I44" s="16">
        <v>1.8</v>
      </c>
      <c r="J44" s="51">
        <f t="shared" si="0"/>
        <v>0.39130434782608697</v>
      </c>
      <c r="K44" s="51">
        <f t="shared" si="1"/>
        <v>1</v>
      </c>
    </row>
    <row r="45" spans="1:11" s="4" customFormat="1" ht="38.25">
      <c r="A45" s="21" t="s">
        <v>53</v>
      </c>
      <c r="B45" s="18" t="s">
        <v>147</v>
      </c>
      <c r="C45" s="18" t="s">
        <v>148</v>
      </c>
      <c r="D45" s="18" t="s">
        <v>170</v>
      </c>
      <c r="E45" s="18" t="s">
        <v>171</v>
      </c>
      <c r="F45" s="18" t="s">
        <v>151</v>
      </c>
      <c r="G45" s="15">
        <f>SUM(G46:G49)</f>
        <v>820.80000000000007</v>
      </c>
      <c r="H45" s="15">
        <f t="shared" ref="H45:I45" si="4">SUM(H46:H49)</f>
        <v>881.7</v>
      </c>
      <c r="I45" s="15">
        <f t="shared" si="4"/>
        <v>881.7</v>
      </c>
      <c r="J45" s="51">
        <f t="shared" si="0"/>
        <v>1.0741959064327484</v>
      </c>
      <c r="K45" s="51">
        <f t="shared" si="1"/>
        <v>1</v>
      </c>
    </row>
    <row r="46" spans="1:11" s="4" customFormat="1" ht="25.5">
      <c r="A46" s="22" t="s">
        <v>42</v>
      </c>
      <c r="B46" s="17" t="s">
        <v>147</v>
      </c>
      <c r="C46" s="17" t="s">
        <v>148</v>
      </c>
      <c r="D46" s="17" t="s">
        <v>170</v>
      </c>
      <c r="E46" s="17" t="s">
        <v>171</v>
      </c>
      <c r="F46" s="17" t="s">
        <v>154</v>
      </c>
      <c r="G46" s="13">
        <v>542.4</v>
      </c>
      <c r="H46" s="13">
        <v>591.5</v>
      </c>
      <c r="I46" s="13">
        <v>591.5</v>
      </c>
      <c r="J46" s="51">
        <f t="shared" si="0"/>
        <v>1.090523598820059</v>
      </c>
      <c r="K46" s="51">
        <f t="shared" si="1"/>
        <v>1</v>
      </c>
    </row>
    <row r="47" spans="1:11" s="4" customFormat="1" ht="51">
      <c r="A47" s="22" t="s">
        <v>39</v>
      </c>
      <c r="B47" s="17" t="s">
        <v>147</v>
      </c>
      <c r="C47" s="17" t="s">
        <v>148</v>
      </c>
      <c r="D47" s="17" t="s">
        <v>170</v>
      </c>
      <c r="E47" s="17" t="s">
        <v>171</v>
      </c>
      <c r="F47" s="17" t="s">
        <v>155</v>
      </c>
      <c r="G47" s="16">
        <v>163.80000000000001</v>
      </c>
      <c r="H47" s="16">
        <v>181.2</v>
      </c>
      <c r="I47" s="16">
        <v>181.2</v>
      </c>
      <c r="J47" s="51">
        <f t="shared" si="0"/>
        <v>1.1062271062271061</v>
      </c>
      <c r="K47" s="51">
        <f t="shared" si="1"/>
        <v>1</v>
      </c>
    </row>
    <row r="48" spans="1:11" s="4" customFormat="1" ht="25.5">
      <c r="A48" s="22" t="s">
        <v>47</v>
      </c>
      <c r="B48" s="17" t="s">
        <v>147</v>
      </c>
      <c r="C48" s="17" t="s">
        <v>148</v>
      </c>
      <c r="D48" s="17" t="s">
        <v>170</v>
      </c>
      <c r="E48" s="17" t="s">
        <v>171</v>
      </c>
      <c r="F48" s="17" t="s">
        <v>159</v>
      </c>
      <c r="G48" s="13">
        <v>114.6</v>
      </c>
      <c r="H48" s="13">
        <v>106</v>
      </c>
      <c r="I48" s="13">
        <v>106</v>
      </c>
      <c r="J48" s="51">
        <f t="shared" si="0"/>
        <v>0.92495636998254804</v>
      </c>
      <c r="K48" s="51">
        <f t="shared" si="1"/>
        <v>1</v>
      </c>
    </row>
    <row r="49" spans="1:11" s="4" customFormat="1">
      <c r="A49" s="22" t="s">
        <v>48</v>
      </c>
      <c r="B49" s="17" t="s">
        <v>147</v>
      </c>
      <c r="C49" s="17" t="s">
        <v>148</v>
      </c>
      <c r="D49" s="17" t="s">
        <v>170</v>
      </c>
      <c r="E49" s="17" t="s">
        <v>171</v>
      </c>
      <c r="F49" s="17" t="s">
        <v>172</v>
      </c>
      <c r="G49" s="13"/>
      <c r="H49" s="13">
        <v>3</v>
      </c>
      <c r="I49" s="13">
        <v>3</v>
      </c>
      <c r="J49" s="51"/>
      <c r="K49" s="51">
        <f t="shared" si="1"/>
        <v>1</v>
      </c>
    </row>
    <row r="50" spans="1:11" s="4" customFormat="1">
      <c r="A50" s="21" t="s">
        <v>54</v>
      </c>
      <c r="B50" s="18" t="s">
        <v>147</v>
      </c>
      <c r="C50" s="18" t="s">
        <v>148</v>
      </c>
      <c r="D50" s="18" t="s">
        <v>173</v>
      </c>
      <c r="E50" s="18" t="s">
        <v>174</v>
      </c>
      <c r="F50" s="18" t="s">
        <v>151</v>
      </c>
      <c r="G50" s="15">
        <v>1000</v>
      </c>
      <c r="H50" s="15"/>
      <c r="I50" s="15"/>
      <c r="J50" s="51">
        <f t="shared" si="0"/>
        <v>0</v>
      </c>
      <c r="K50" s="51"/>
    </row>
    <row r="51" spans="1:11" s="4" customFormat="1">
      <c r="A51" s="22" t="s">
        <v>55</v>
      </c>
      <c r="B51" s="17" t="s">
        <v>147</v>
      </c>
      <c r="C51" s="17" t="s">
        <v>148</v>
      </c>
      <c r="D51" s="17" t="s">
        <v>173</v>
      </c>
      <c r="E51" s="17" t="s">
        <v>174</v>
      </c>
      <c r="F51" s="17" t="s">
        <v>175</v>
      </c>
      <c r="G51" s="13">
        <v>1000</v>
      </c>
      <c r="H51" s="13"/>
      <c r="I51" s="13"/>
      <c r="J51" s="51">
        <f t="shared" si="0"/>
        <v>0</v>
      </c>
      <c r="K51" s="51"/>
    </row>
    <row r="52" spans="1:11" s="4" customFormat="1">
      <c r="A52" s="21" t="s">
        <v>56</v>
      </c>
      <c r="B52" s="18" t="s">
        <v>147</v>
      </c>
      <c r="C52" s="18" t="s">
        <v>148</v>
      </c>
      <c r="D52" s="18" t="s">
        <v>176</v>
      </c>
      <c r="E52" s="18" t="s">
        <v>150</v>
      </c>
      <c r="F52" s="18" t="s">
        <v>151</v>
      </c>
      <c r="G52" s="14">
        <f>SUM(G53:G56)</f>
        <v>1998.7</v>
      </c>
      <c r="H52" s="14">
        <f t="shared" ref="H52:I52" si="5">SUM(H53:H56)</f>
        <v>2034.4</v>
      </c>
      <c r="I52" s="14">
        <f t="shared" si="5"/>
        <v>2034.4</v>
      </c>
      <c r="J52" s="51">
        <f t="shared" si="0"/>
        <v>1.0178616100465303</v>
      </c>
      <c r="K52" s="51">
        <f t="shared" si="1"/>
        <v>1</v>
      </c>
    </row>
    <row r="53" spans="1:11" s="4" customFormat="1">
      <c r="A53" s="22" t="s">
        <v>57</v>
      </c>
      <c r="B53" s="17" t="s">
        <v>147</v>
      </c>
      <c r="C53" s="17" t="s">
        <v>148</v>
      </c>
      <c r="D53" s="17" t="s">
        <v>176</v>
      </c>
      <c r="E53" s="17" t="s">
        <v>177</v>
      </c>
      <c r="F53" s="17" t="s">
        <v>178</v>
      </c>
      <c r="G53" s="13">
        <v>1262.3</v>
      </c>
      <c r="H53" s="13">
        <v>1304.5</v>
      </c>
      <c r="I53" s="13">
        <v>1304.5</v>
      </c>
      <c r="J53" s="51">
        <f t="shared" si="0"/>
        <v>1.0334310385803691</v>
      </c>
      <c r="K53" s="51">
        <f t="shared" si="1"/>
        <v>1</v>
      </c>
    </row>
    <row r="54" spans="1:11" s="4" customFormat="1" ht="38.25">
      <c r="A54" s="22" t="s">
        <v>58</v>
      </c>
      <c r="B54" s="17" t="s">
        <v>147</v>
      </c>
      <c r="C54" s="17" t="s">
        <v>148</v>
      </c>
      <c r="D54" s="17" t="s">
        <v>176</v>
      </c>
      <c r="E54" s="17" t="s">
        <v>177</v>
      </c>
      <c r="F54" s="17" t="s">
        <v>179</v>
      </c>
      <c r="G54" s="13">
        <v>381.2</v>
      </c>
      <c r="H54" s="13">
        <v>407.9</v>
      </c>
      <c r="I54" s="13">
        <v>407.9</v>
      </c>
      <c r="J54" s="51">
        <f t="shared" si="0"/>
        <v>1.0700419727177335</v>
      </c>
      <c r="K54" s="51">
        <f t="shared" si="1"/>
        <v>1</v>
      </c>
    </row>
    <row r="55" spans="1:11" s="4" customFormat="1" ht="25.5">
      <c r="A55" s="22" t="s">
        <v>47</v>
      </c>
      <c r="B55" s="17" t="s">
        <v>147</v>
      </c>
      <c r="C55" s="17" t="s">
        <v>148</v>
      </c>
      <c r="D55" s="17" t="s">
        <v>176</v>
      </c>
      <c r="E55" s="17" t="s">
        <v>177</v>
      </c>
      <c r="F55" s="17" t="s">
        <v>159</v>
      </c>
      <c r="G55" s="13">
        <v>330.2</v>
      </c>
      <c r="H55" s="13">
        <v>310.2</v>
      </c>
      <c r="I55" s="13">
        <v>310.2</v>
      </c>
      <c r="J55" s="51">
        <f t="shared" si="0"/>
        <v>0.93943064809206545</v>
      </c>
      <c r="K55" s="51">
        <f t="shared" si="1"/>
        <v>1</v>
      </c>
    </row>
    <row r="56" spans="1:11" s="4" customFormat="1">
      <c r="A56" s="22" t="s">
        <v>48</v>
      </c>
      <c r="B56" s="17" t="s">
        <v>147</v>
      </c>
      <c r="C56" s="17" t="s">
        <v>148</v>
      </c>
      <c r="D56" s="17" t="s">
        <v>176</v>
      </c>
      <c r="E56" s="17" t="s">
        <v>177</v>
      </c>
      <c r="F56" s="17" t="s">
        <v>164</v>
      </c>
      <c r="G56" s="13">
        <v>25</v>
      </c>
      <c r="H56" s="13">
        <v>11.8</v>
      </c>
      <c r="I56" s="13">
        <v>11.8</v>
      </c>
      <c r="J56" s="51">
        <f t="shared" si="0"/>
        <v>0.47200000000000003</v>
      </c>
      <c r="K56" s="51">
        <f t="shared" si="1"/>
        <v>1</v>
      </c>
    </row>
    <row r="57" spans="1:11" s="4" customFormat="1">
      <c r="A57" s="21" t="s">
        <v>59</v>
      </c>
      <c r="B57" s="18" t="s">
        <v>147</v>
      </c>
      <c r="C57" s="18" t="s">
        <v>148</v>
      </c>
      <c r="D57" s="18" t="s">
        <v>176</v>
      </c>
      <c r="E57" s="18" t="s">
        <v>150</v>
      </c>
      <c r="F57" s="18" t="s">
        <v>151</v>
      </c>
      <c r="G57" s="13"/>
      <c r="H57" s="14">
        <f>SUM(H58:H60)</f>
        <v>6600.9</v>
      </c>
      <c r="I57" s="14">
        <f>SUM(I58:I60)</f>
        <v>6600.9</v>
      </c>
      <c r="J57" s="51" t="e">
        <f t="shared" si="0"/>
        <v>#DIV/0!</v>
      </c>
      <c r="K57" s="51">
        <f t="shared" si="1"/>
        <v>1</v>
      </c>
    </row>
    <row r="58" spans="1:11" s="4" customFormat="1">
      <c r="A58" s="22" t="s">
        <v>57</v>
      </c>
      <c r="B58" s="17" t="s">
        <v>147</v>
      </c>
      <c r="C58" s="17" t="s">
        <v>148</v>
      </c>
      <c r="D58" s="17" t="s">
        <v>176</v>
      </c>
      <c r="E58" s="17" t="s">
        <v>177</v>
      </c>
      <c r="F58" s="17" t="s">
        <v>178</v>
      </c>
      <c r="G58" s="13"/>
      <c r="H58" s="13">
        <v>4897</v>
      </c>
      <c r="I58" s="13">
        <v>4897</v>
      </c>
      <c r="J58" s="51" t="e">
        <f t="shared" si="0"/>
        <v>#DIV/0!</v>
      </c>
      <c r="K58" s="51">
        <f t="shared" si="1"/>
        <v>1</v>
      </c>
    </row>
    <row r="59" spans="1:11" s="4" customFormat="1" ht="38.25">
      <c r="A59" s="22" t="s">
        <v>58</v>
      </c>
      <c r="B59" s="17" t="s">
        <v>147</v>
      </c>
      <c r="C59" s="17" t="s">
        <v>148</v>
      </c>
      <c r="D59" s="17" t="s">
        <v>176</v>
      </c>
      <c r="E59" s="17" t="s">
        <v>177</v>
      </c>
      <c r="F59" s="17" t="s">
        <v>179</v>
      </c>
      <c r="G59" s="13"/>
      <c r="H59" s="13">
        <v>1453</v>
      </c>
      <c r="I59" s="13">
        <v>1453</v>
      </c>
      <c r="J59" s="51" t="e">
        <f t="shared" si="0"/>
        <v>#DIV/0!</v>
      </c>
      <c r="K59" s="51">
        <f t="shared" si="1"/>
        <v>1</v>
      </c>
    </row>
    <row r="60" spans="1:11" s="4" customFormat="1" ht="25.5">
      <c r="A60" s="22" t="s">
        <v>47</v>
      </c>
      <c r="B60" s="17" t="s">
        <v>147</v>
      </c>
      <c r="C60" s="17" t="s">
        <v>148</v>
      </c>
      <c r="D60" s="17" t="s">
        <v>176</v>
      </c>
      <c r="E60" s="17" t="s">
        <v>177</v>
      </c>
      <c r="F60" s="17" t="s">
        <v>159</v>
      </c>
      <c r="G60" s="13"/>
      <c r="H60" s="13">
        <v>250.9</v>
      </c>
      <c r="I60" s="13">
        <v>250.9</v>
      </c>
      <c r="J60" s="51" t="e">
        <f t="shared" si="0"/>
        <v>#DIV/0!</v>
      </c>
      <c r="K60" s="51">
        <f t="shared" si="1"/>
        <v>1</v>
      </c>
    </row>
    <row r="61" spans="1:11" s="4" customFormat="1" ht="51">
      <c r="A61" s="23" t="s">
        <v>60</v>
      </c>
      <c r="B61" s="18" t="s">
        <v>147</v>
      </c>
      <c r="C61" s="18" t="s">
        <v>148</v>
      </c>
      <c r="D61" s="18" t="s">
        <v>176</v>
      </c>
      <c r="E61" s="18" t="s">
        <v>180</v>
      </c>
      <c r="F61" s="18" t="s">
        <v>151</v>
      </c>
      <c r="G61" s="14">
        <v>188</v>
      </c>
      <c r="H61" s="14">
        <v>188</v>
      </c>
      <c r="I61" s="14">
        <v>188</v>
      </c>
      <c r="J61" s="51">
        <f t="shared" si="0"/>
        <v>1</v>
      </c>
      <c r="K61" s="51">
        <f t="shared" si="1"/>
        <v>1</v>
      </c>
    </row>
    <row r="62" spans="1:11" s="4" customFormat="1" ht="25.5">
      <c r="A62" s="22" t="s">
        <v>47</v>
      </c>
      <c r="B62" s="17" t="s">
        <v>147</v>
      </c>
      <c r="C62" s="17" t="s">
        <v>148</v>
      </c>
      <c r="D62" s="17" t="s">
        <v>176</v>
      </c>
      <c r="E62" s="17" t="s">
        <v>180</v>
      </c>
      <c r="F62" s="17" t="s">
        <v>159</v>
      </c>
      <c r="G62" s="13">
        <v>188</v>
      </c>
      <c r="H62" s="13">
        <v>188</v>
      </c>
      <c r="I62" s="13">
        <v>188</v>
      </c>
      <c r="J62" s="51">
        <f t="shared" si="0"/>
        <v>1</v>
      </c>
      <c r="K62" s="51">
        <f t="shared" si="1"/>
        <v>1</v>
      </c>
    </row>
    <row r="63" spans="1:11" s="4" customFormat="1" ht="25.5">
      <c r="A63" s="21" t="s">
        <v>61</v>
      </c>
      <c r="B63" s="18" t="s">
        <v>147</v>
      </c>
      <c r="C63" s="18" t="s">
        <v>148</v>
      </c>
      <c r="D63" s="18" t="s">
        <v>176</v>
      </c>
      <c r="E63" s="18" t="s">
        <v>181</v>
      </c>
      <c r="F63" s="18" t="s">
        <v>159</v>
      </c>
      <c r="G63" s="14">
        <v>650</v>
      </c>
      <c r="H63" s="14">
        <v>100</v>
      </c>
      <c r="I63" s="14">
        <v>100</v>
      </c>
      <c r="J63" s="51">
        <f t="shared" si="0"/>
        <v>0.15384615384615385</v>
      </c>
      <c r="K63" s="51">
        <f t="shared" si="1"/>
        <v>1</v>
      </c>
    </row>
    <row r="64" spans="1:11" s="4" customFormat="1" ht="63.75">
      <c r="A64" s="21" t="s">
        <v>62</v>
      </c>
      <c r="B64" s="17" t="s">
        <v>147</v>
      </c>
      <c r="C64" s="17" t="s">
        <v>148</v>
      </c>
      <c r="D64" s="17" t="s">
        <v>176</v>
      </c>
      <c r="E64" s="17"/>
      <c r="F64" s="17"/>
      <c r="G64" s="14"/>
      <c r="H64" s="14">
        <v>153.30000000000001</v>
      </c>
      <c r="I64" s="14">
        <v>153.30000000000001</v>
      </c>
      <c r="J64" s="51" t="e">
        <f t="shared" si="0"/>
        <v>#DIV/0!</v>
      </c>
      <c r="K64" s="51">
        <f t="shared" si="1"/>
        <v>1</v>
      </c>
    </row>
    <row r="65" spans="1:11" s="4" customFormat="1" ht="24">
      <c r="A65" s="24" t="s">
        <v>63</v>
      </c>
      <c r="B65" s="18" t="s">
        <v>147</v>
      </c>
      <c r="C65" s="18" t="s">
        <v>156</v>
      </c>
      <c r="D65" s="18" t="s">
        <v>149</v>
      </c>
      <c r="E65" s="18" t="s">
        <v>150</v>
      </c>
      <c r="F65" s="18" t="s">
        <v>151</v>
      </c>
      <c r="G65" s="15">
        <v>3173.7</v>
      </c>
      <c r="H65" s="15">
        <f>H66+H71+H75</f>
        <v>3802.2999999999997</v>
      </c>
      <c r="I65" s="15">
        <f>I66+I71+I75</f>
        <v>3783.1000000000004</v>
      </c>
      <c r="J65" s="51">
        <f t="shared" si="0"/>
        <v>1.1920156284462931</v>
      </c>
      <c r="K65" s="51">
        <f t="shared" si="1"/>
        <v>0.99495042474291895</v>
      </c>
    </row>
    <row r="66" spans="1:11" s="4" customFormat="1" ht="25.5">
      <c r="A66" s="22" t="s">
        <v>64</v>
      </c>
      <c r="B66" s="18" t="s">
        <v>147</v>
      </c>
      <c r="C66" s="18" t="s">
        <v>156</v>
      </c>
      <c r="D66" s="18" t="s">
        <v>160</v>
      </c>
      <c r="E66" s="18" t="s">
        <v>150</v>
      </c>
      <c r="F66" s="18" t="s">
        <v>151</v>
      </c>
      <c r="G66" s="15">
        <v>1471.8</v>
      </c>
      <c r="H66" s="15">
        <v>1471.8</v>
      </c>
      <c r="I66" s="15">
        <v>1471.8</v>
      </c>
      <c r="J66" s="51">
        <f t="shared" si="0"/>
        <v>1</v>
      </c>
      <c r="K66" s="51">
        <f t="shared" si="1"/>
        <v>1</v>
      </c>
    </row>
    <row r="67" spans="1:11" s="4" customFormat="1" ht="25.5">
      <c r="A67" s="22" t="s">
        <v>65</v>
      </c>
      <c r="B67" s="18" t="s">
        <v>147</v>
      </c>
      <c r="C67" s="18" t="s">
        <v>156</v>
      </c>
      <c r="D67" s="18" t="s">
        <v>160</v>
      </c>
      <c r="E67" s="18" t="s">
        <v>182</v>
      </c>
      <c r="F67" s="18" t="s">
        <v>151</v>
      </c>
      <c r="G67" s="15">
        <f>SUM(G68:G70)</f>
        <v>1471.8</v>
      </c>
      <c r="H67" s="15">
        <f t="shared" ref="H67:I67" si="6">SUM(H68:H70)</f>
        <v>1471.8</v>
      </c>
      <c r="I67" s="15">
        <f t="shared" si="6"/>
        <v>1471.8</v>
      </c>
      <c r="J67" s="51">
        <f t="shared" si="0"/>
        <v>1</v>
      </c>
      <c r="K67" s="51">
        <f t="shared" si="1"/>
        <v>1</v>
      </c>
    </row>
    <row r="68" spans="1:11" s="4" customFormat="1" ht="25.5">
      <c r="A68" s="22" t="s">
        <v>42</v>
      </c>
      <c r="B68" s="17" t="s">
        <v>147</v>
      </c>
      <c r="C68" s="17" t="s">
        <v>156</v>
      </c>
      <c r="D68" s="17" t="s">
        <v>160</v>
      </c>
      <c r="E68" s="17" t="s">
        <v>182</v>
      </c>
      <c r="F68" s="17" t="s">
        <v>154</v>
      </c>
      <c r="G68" s="13">
        <v>821</v>
      </c>
      <c r="H68" s="13">
        <v>910.3</v>
      </c>
      <c r="I68" s="13">
        <v>910.3</v>
      </c>
      <c r="J68" s="51">
        <f t="shared" si="0"/>
        <v>1.1087697929354445</v>
      </c>
      <c r="K68" s="51">
        <f t="shared" si="1"/>
        <v>1</v>
      </c>
    </row>
    <row r="69" spans="1:11" s="4" customFormat="1" ht="51">
      <c r="A69" s="22" t="s">
        <v>39</v>
      </c>
      <c r="B69" s="17" t="s">
        <v>147</v>
      </c>
      <c r="C69" s="17" t="s">
        <v>156</v>
      </c>
      <c r="D69" s="17" t="s">
        <v>160</v>
      </c>
      <c r="E69" s="17" t="s">
        <v>182</v>
      </c>
      <c r="F69" s="17" t="s">
        <v>155</v>
      </c>
      <c r="G69" s="16">
        <v>248</v>
      </c>
      <c r="H69" s="16">
        <v>286.7</v>
      </c>
      <c r="I69" s="16">
        <v>286.7</v>
      </c>
      <c r="J69" s="51">
        <f t="shared" si="0"/>
        <v>1.1560483870967742</v>
      </c>
      <c r="K69" s="51">
        <f t="shared" si="1"/>
        <v>1</v>
      </c>
    </row>
    <row r="70" spans="1:11" s="4" customFormat="1" ht="25.5">
      <c r="A70" s="22" t="s">
        <v>47</v>
      </c>
      <c r="B70" s="17" t="s">
        <v>147</v>
      </c>
      <c r="C70" s="17" t="s">
        <v>156</v>
      </c>
      <c r="D70" s="17" t="s">
        <v>160</v>
      </c>
      <c r="E70" s="17" t="s">
        <v>182</v>
      </c>
      <c r="F70" s="17" t="s">
        <v>159</v>
      </c>
      <c r="G70" s="16">
        <v>402.8</v>
      </c>
      <c r="H70" s="16">
        <v>274.8</v>
      </c>
      <c r="I70" s="16">
        <v>274.8</v>
      </c>
      <c r="J70" s="51">
        <f t="shared" si="0"/>
        <v>0.68222442899702085</v>
      </c>
      <c r="K70" s="51">
        <f t="shared" si="1"/>
        <v>1</v>
      </c>
    </row>
    <row r="71" spans="1:11" s="4" customFormat="1" ht="51">
      <c r="A71" s="21" t="s">
        <v>66</v>
      </c>
      <c r="B71" s="18" t="s">
        <v>147</v>
      </c>
      <c r="C71" s="18" t="s">
        <v>156</v>
      </c>
      <c r="D71" s="18" t="s">
        <v>183</v>
      </c>
      <c r="E71" s="18" t="s">
        <v>150</v>
      </c>
      <c r="F71" s="18" t="s">
        <v>151</v>
      </c>
      <c r="G71" s="14">
        <f>SUM(G72:G74)</f>
        <v>736.1</v>
      </c>
      <c r="H71" s="14">
        <f t="shared" ref="H71:I71" si="7">SUM(H72:H74)</f>
        <v>1111.5999999999999</v>
      </c>
      <c r="I71" s="14">
        <f t="shared" si="7"/>
        <v>1092.5</v>
      </c>
      <c r="J71" s="51">
        <f t="shared" si="0"/>
        <v>1.48417334601277</v>
      </c>
      <c r="K71" s="51">
        <f t="shared" si="1"/>
        <v>0.98281756027347977</v>
      </c>
    </row>
    <row r="72" spans="1:11" s="4" customFormat="1" ht="25.5">
      <c r="A72" s="22" t="s">
        <v>42</v>
      </c>
      <c r="B72" s="17" t="s">
        <v>147</v>
      </c>
      <c r="C72" s="17" t="s">
        <v>156</v>
      </c>
      <c r="D72" s="17" t="s">
        <v>183</v>
      </c>
      <c r="E72" s="17" t="s">
        <v>184</v>
      </c>
      <c r="F72" s="17" t="s">
        <v>154</v>
      </c>
      <c r="G72" s="13">
        <v>550</v>
      </c>
      <c r="H72" s="13">
        <v>843.9</v>
      </c>
      <c r="I72" s="13">
        <v>843.9</v>
      </c>
      <c r="J72" s="51">
        <f t="shared" si="0"/>
        <v>1.5343636363636364</v>
      </c>
      <c r="K72" s="51">
        <f t="shared" si="1"/>
        <v>1</v>
      </c>
    </row>
    <row r="73" spans="1:11" s="4" customFormat="1" ht="51">
      <c r="A73" s="22" t="s">
        <v>39</v>
      </c>
      <c r="B73" s="17" t="s">
        <v>147</v>
      </c>
      <c r="C73" s="17" t="s">
        <v>156</v>
      </c>
      <c r="D73" s="17" t="s">
        <v>183</v>
      </c>
      <c r="E73" s="17" t="s">
        <v>184</v>
      </c>
      <c r="F73" s="17" t="s">
        <v>155</v>
      </c>
      <c r="G73" s="13">
        <v>166.1</v>
      </c>
      <c r="H73" s="13">
        <v>267.7</v>
      </c>
      <c r="I73" s="16">
        <v>248.6</v>
      </c>
      <c r="J73" s="51">
        <f t="shared" si="0"/>
        <v>1.4966887417218544</v>
      </c>
      <c r="K73" s="51">
        <f t="shared" si="1"/>
        <v>0.92865147553231231</v>
      </c>
    </row>
    <row r="74" spans="1:11" s="4" customFormat="1" ht="25.5">
      <c r="A74" s="22" t="s">
        <v>47</v>
      </c>
      <c r="B74" s="17" t="s">
        <v>147</v>
      </c>
      <c r="C74" s="17" t="s">
        <v>156</v>
      </c>
      <c r="D74" s="17" t="s">
        <v>183</v>
      </c>
      <c r="E74" s="17" t="s">
        <v>184</v>
      </c>
      <c r="F74" s="17" t="s">
        <v>159</v>
      </c>
      <c r="G74" s="13">
        <v>20</v>
      </c>
      <c r="H74" s="13"/>
      <c r="I74" s="13"/>
      <c r="J74" s="51">
        <f t="shared" si="0"/>
        <v>0</v>
      </c>
      <c r="K74" s="51"/>
    </row>
    <row r="75" spans="1:11" s="4" customFormat="1">
      <c r="A75" s="21" t="s">
        <v>67</v>
      </c>
      <c r="B75" s="18" t="s">
        <v>147</v>
      </c>
      <c r="C75" s="18" t="s">
        <v>156</v>
      </c>
      <c r="D75" s="18" t="s">
        <v>185</v>
      </c>
      <c r="E75" s="18" t="s">
        <v>187</v>
      </c>
      <c r="F75" s="18" t="s">
        <v>151</v>
      </c>
      <c r="G75" s="14">
        <f>G76+G77</f>
        <v>965.8</v>
      </c>
      <c r="H75" s="14">
        <f t="shared" ref="H75:I75" si="8">H76+H77</f>
        <v>1218.9000000000001</v>
      </c>
      <c r="I75" s="14">
        <f t="shared" si="8"/>
        <v>1218.8</v>
      </c>
      <c r="J75" s="51">
        <f t="shared" ref="J75:J138" si="9">I75/G75</f>
        <v>1.2619589977220957</v>
      </c>
      <c r="K75" s="51">
        <f t="shared" ref="K75:K138" si="10">I75/H75</f>
        <v>0.99991795881532519</v>
      </c>
    </row>
    <row r="76" spans="1:11" s="4" customFormat="1">
      <c r="A76" s="22" t="s">
        <v>57</v>
      </c>
      <c r="B76" s="17" t="s">
        <v>147</v>
      </c>
      <c r="C76" s="17" t="s">
        <v>156</v>
      </c>
      <c r="D76" s="17" t="s">
        <v>185</v>
      </c>
      <c r="E76" s="17" t="s">
        <v>186</v>
      </c>
      <c r="F76" s="17" t="s">
        <v>178</v>
      </c>
      <c r="G76" s="13">
        <v>741.8</v>
      </c>
      <c r="H76" s="13">
        <v>969.2</v>
      </c>
      <c r="I76" s="13">
        <v>969.1</v>
      </c>
      <c r="J76" s="51">
        <f t="shared" si="9"/>
        <v>1.3064168239417633</v>
      </c>
      <c r="K76" s="51">
        <f t="shared" si="10"/>
        <v>0.99989682212133713</v>
      </c>
    </row>
    <row r="77" spans="1:11" s="4" customFormat="1" ht="38.25">
      <c r="A77" s="22" t="s">
        <v>58</v>
      </c>
      <c r="B77" s="17" t="s">
        <v>147</v>
      </c>
      <c r="C77" s="17" t="s">
        <v>156</v>
      </c>
      <c r="D77" s="17" t="s">
        <v>185</v>
      </c>
      <c r="E77" s="17" t="s">
        <v>186</v>
      </c>
      <c r="F77" s="17" t="s">
        <v>179</v>
      </c>
      <c r="G77" s="13">
        <v>224</v>
      </c>
      <c r="H77" s="13">
        <v>249.7</v>
      </c>
      <c r="I77" s="13">
        <v>249.7</v>
      </c>
      <c r="J77" s="51">
        <f t="shared" si="9"/>
        <v>1.1147321428571428</v>
      </c>
      <c r="K77" s="51">
        <f t="shared" si="10"/>
        <v>1</v>
      </c>
    </row>
    <row r="78" spans="1:11" s="4" customFormat="1">
      <c r="A78" s="21" t="s">
        <v>68</v>
      </c>
      <c r="B78" s="18" t="s">
        <v>151</v>
      </c>
      <c r="C78" s="18" t="s">
        <v>160</v>
      </c>
      <c r="D78" s="18" t="s">
        <v>149</v>
      </c>
      <c r="E78" s="18" t="s">
        <v>150</v>
      </c>
      <c r="F78" s="18" t="s">
        <v>151</v>
      </c>
      <c r="G78" s="14">
        <v>2939.9</v>
      </c>
      <c r="H78" s="14">
        <f>H79+H83+H86</f>
        <v>53069.599999999999</v>
      </c>
      <c r="I78" s="14">
        <f>I79+I83+I86</f>
        <v>51357.599999999999</v>
      </c>
      <c r="J78" s="51">
        <f t="shared" si="9"/>
        <v>17.469165617878158</v>
      </c>
      <c r="K78" s="51">
        <f t="shared" si="10"/>
        <v>0.96774047665706919</v>
      </c>
    </row>
    <row r="79" spans="1:11" s="4" customFormat="1">
      <c r="A79" s="21" t="s">
        <v>69</v>
      </c>
      <c r="B79" s="18" t="s">
        <v>147</v>
      </c>
      <c r="C79" s="18" t="s">
        <v>160</v>
      </c>
      <c r="D79" s="18" t="s">
        <v>183</v>
      </c>
      <c r="E79" s="18" t="s">
        <v>150</v>
      </c>
      <c r="F79" s="18" t="s">
        <v>151</v>
      </c>
      <c r="G79" s="14">
        <f>SUM(G80:G85)</f>
        <v>2939.9</v>
      </c>
      <c r="H79" s="14">
        <f>H80+H81+H82</f>
        <v>50805</v>
      </c>
      <c r="I79" s="14">
        <f>I80+I81+I82</f>
        <v>50803.199999999997</v>
      </c>
      <c r="J79" s="51">
        <f t="shared" si="9"/>
        <v>17.280587775094389</v>
      </c>
      <c r="K79" s="51">
        <f t="shared" si="10"/>
        <v>0.9999645704162976</v>
      </c>
    </row>
    <row r="80" spans="1:11" s="4" customFormat="1" ht="38.25">
      <c r="A80" s="22" t="s">
        <v>70</v>
      </c>
      <c r="B80" s="17" t="s">
        <v>147</v>
      </c>
      <c r="C80" s="17" t="s">
        <v>160</v>
      </c>
      <c r="D80" s="17" t="s">
        <v>183</v>
      </c>
      <c r="E80" s="17" t="s">
        <v>188</v>
      </c>
      <c r="F80" s="17" t="s">
        <v>189</v>
      </c>
      <c r="G80" s="16">
        <v>2939.9</v>
      </c>
      <c r="H80" s="16">
        <v>2494.4</v>
      </c>
      <c r="I80" s="16">
        <v>2494.4</v>
      </c>
      <c r="J80" s="51">
        <f t="shared" si="9"/>
        <v>0.84846423347732913</v>
      </c>
      <c r="K80" s="51">
        <f t="shared" si="10"/>
        <v>1</v>
      </c>
    </row>
    <row r="81" spans="1:11" s="4" customFormat="1" ht="25.5">
      <c r="A81" s="22" t="s">
        <v>47</v>
      </c>
      <c r="B81" s="17" t="s">
        <v>147</v>
      </c>
      <c r="C81" s="17" t="s">
        <v>160</v>
      </c>
      <c r="D81" s="17" t="s">
        <v>183</v>
      </c>
      <c r="E81" s="17" t="s">
        <v>188</v>
      </c>
      <c r="F81" s="17" t="s">
        <v>159</v>
      </c>
      <c r="G81" s="16"/>
      <c r="H81" s="16">
        <v>900</v>
      </c>
      <c r="I81" s="16">
        <v>898.8</v>
      </c>
      <c r="J81" s="51"/>
      <c r="K81" s="51">
        <f t="shared" si="10"/>
        <v>0.99866666666666659</v>
      </c>
    </row>
    <row r="82" spans="1:11" s="4" customFormat="1" ht="25.5">
      <c r="A82" s="21" t="s">
        <v>71</v>
      </c>
      <c r="B82" s="18" t="s">
        <v>147</v>
      </c>
      <c r="C82" s="18" t="s">
        <v>160</v>
      </c>
      <c r="D82" s="18" t="s">
        <v>183</v>
      </c>
      <c r="E82" s="18" t="s">
        <v>190</v>
      </c>
      <c r="F82" s="18" t="s">
        <v>189</v>
      </c>
      <c r="G82" s="14"/>
      <c r="H82" s="14">
        <v>47410.6</v>
      </c>
      <c r="I82" s="14">
        <v>47410</v>
      </c>
      <c r="J82" s="51"/>
      <c r="K82" s="51">
        <f t="shared" si="10"/>
        <v>0.99998734460226202</v>
      </c>
    </row>
    <row r="83" spans="1:11" s="4" customFormat="1" ht="25.5">
      <c r="A83" s="21" t="s">
        <v>72</v>
      </c>
      <c r="B83" s="18" t="s">
        <v>147</v>
      </c>
      <c r="C83" s="18" t="s">
        <v>160</v>
      </c>
      <c r="D83" s="18" t="s">
        <v>191</v>
      </c>
      <c r="E83" s="18" t="s">
        <v>150</v>
      </c>
      <c r="F83" s="18" t="s">
        <v>151</v>
      </c>
      <c r="G83" s="14"/>
      <c r="H83" s="14">
        <f>SUM(H84:H85)</f>
        <v>554.4</v>
      </c>
      <c r="I83" s="14">
        <f>SUM(I84:I85)</f>
        <v>554.4</v>
      </c>
      <c r="J83" s="51"/>
      <c r="K83" s="51">
        <f t="shared" si="10"/>
        <v>1</v>
      </c>
    </row>
    <row r="84" spans="1:11" s="4" customFormat="1">
      <c r="A84" s="22" t="s">
        <v>57</v>
      </c>
      <c r="B84" s="17" t="s">
        <v>147</v>
      </c>
      <c r="C84" s="17" t="s">
        <v>160</v>
      </c>
      <c r="D84" s="17" t="s">
        <v>191</v>
      </c>
      <c r="E84" s="17" t="s">
        <v>192</v>
      </c>
      <c r="F84" s="17" t="s">
        <v>178</v>
      </c>
      <c r="G84" s="13"/>
      <c r="H84" s="13">
        <v>422.5</v>
      </c>
      <c r="I84" s="13">
        <v>422.5</v>
      </c>
      <c r="J84" s="51"/>
      <c r="K84" s="51">
        <f t="shared" si="10"/>
        <v>1</v>
      </c>
    </row>
    <row r="85" spans="1:11" s="4" customFormat="1" ht="38.25">
      <c r="A85" s="22" t="s">
        <v>58</v>
      </c>
      <c r="B85" s="17" t="s">
        <v>147</v>
      </c>
      <c r="C85" s="17" t="s">
        <v>160</v>
      </c>
      <c r="D85" s="17" t="s">
        <v>191</v>
      </c>
      <c r="E85" s="17" t="s">
        <v>192</v>
      </c>
      <c r="F85" s="17" t="s">
        <v>179</v>
      </c>
      <c r="G85" s="13"/>
      <c r="H85" s="13">
        <v>131.9</v>
      </c>
      <c r="I85" s="13">
        <v>131.9</v>
      </c>
      <c r="J85" s="51"/>
      <c r="K85" s="51">
        <f t="shared" si="10"/>
        <v>1</v>
      </c>
    </row>
    <row r="86" spans="1:11" s="4" customFormat="1" ht="25.5">
      <c r="A86" s="21" t="s">
        <v>245</v>
      </c>
      <c r="B86" s="18" t="s">
        <v>147</v>
      </c>
      <c r="C86" s="18" t="s">
        <v>160</v>
      </c>
      <c r="D86" s="18" t="s">
        <v>191</v>
      </c>
      <c r="E86" s="18" t="s">
        <v>246</v>
      </c>
      <c r="F86" s="18" t="s">
        <v>189</v>
      </c>
      <c r="G86" s="14"/>
      <c r="H86" s="14">
        <v>1710.2</v>
      </c>
      <c r="I86" s="14"/>
      <c r="J86" s="51"/>
      <c r="K86" s="51">
        <f t="shared" si="10"/>
        <v>0</v>
      </c>
    </row>
    <row r="87" spans="1:11" s="4" customFormat="1">
      <c r="A87" s="21" t="s">
        <v>73</v>
      </c>
      <c r="B87" s="18" t="s">
        <v>151</v>
      </c>
      <c r="C87" s="18" t="s">
        <v>167</v>
      </c>
      <c r="D87" s="18" t="s">
        <v>149</v>
      </c>
      <c r="E87" s="18" t="s">
        <v>150</v>
      </c>
      <c r="F87" s="18" t="s">
        <v>151</v>
      </c>
      <c r="G87" s="14">
        <v>35986.400000000001</v>
      </c>
      <c r="H87" s="14">
        <f>H88+H92+H93+H105</f>
        <v>92187.199999999997</v>
      </c>
      <c r="I87" s="14">
        <f>I88+I92+I93+I105</f>
        <v>92147.9</v>
      </c>
      <c r="J87" s="51">
        <f t="shared" si="9"/>
        <v>2.5606312384678653</v>
      </c>
      <c r="K87" s="51">
        <f t="shared" si="10"/>
        <v>0.99957369352795178</v>
      </c>
    </row>
    <row r="88" spans="1:11" s="4" customFormat="1">
      <c r="A88" s="21" t="s">
        <v>74</v>
      </c>
      <c r="B88" s="18" t="s">
        <v>147</v>
      </c>
      <c r="C88" s="18" t="s">
        <v>167</v>
      </c>
      <c r="D88" s="18" t="s">
        <v>148</v>
      </c>
      <c r="E88" s="18" t="s">
        <v>150</v>
      </c>
      <c r="F88" s="18" t="s">
        <v>151</v>
      </c>
      <c r="G88" s="14">
        <v>4625.5</v>
      </c>
      <c r="H88" s="14">
        <f>SUM(H89:H91)</f>
        <v>5094.7999999999993</v>
      </c>
      <c r="I88" s="14">
        <f>SUM(I89:I91)</f>
        <v>5079.8999999999996</v>
      </c>
      <c r="J88" s="51">
        <f t="shared" si="9"/>
        <v>1.0982380283212625</v>
      </c>
      <c r="K88" s="51">
        <f t="shared" si="10"/>
        <v>0.99707544947789906</v>
      </c>
    </row>
    <row r="89" spans="1:11" s="4" customFormat="1" ht="38.25">
      <c r="A89" s="22" t="s">
        <v>70</v>
      </c>
      <c r="B89" s="17" t="s">
        <v>147</v>
      </c>
      <c r="C89" s="17" t="s">
        <v>167</v>
      </c>
      <c r="D89" s="17" t="s">
        <v>148</v>
      </c>
      <c r="E89" s="17" t="s">
        <v>193</v>
      </c>
      <c r="F89" s="17" t="s">
        <v>189</v>
      </c>
      <c r="G89" s="13">
        <v>1500</v>
      </c>
      <c r="H89" s="13">
        <v>1505.6</v>
      </c>
      <c r="I89" s="13">
        <v>1505.6</v>
      </c>
      <c r="J89" s="51">
        <f t="shared" si="9"/>
        <v>1.0037333333333334</v>
      </c>
      <c r="K89" s="51">
        <f t="shared" si="10"/>
        <v>1</v>
      </c>
    </row>
    <row r="90" spans="1:11" s="4" customFormat="1" ht="25.5">
      <c r="A90" s="22" t="s">
        <v>47</v>
      </c>
      <c r="B90" s="17" t="s">
        <v>147</v>
      </c>
      <c r="C90" s="17" t="s">
        <v>167</v>
      </c>
      <c r="D90" s="17" t="s">
        <v>148</v>
      </c>
      <c r="E90" s="17" t="s">
        <v>193</v>
      </c>
      <c r="F90" s="17" t="s">
        <v>159</v>
      </c>
      <c r="G90" s="13">
        <v>3125.5</v>
      </c>
      <c r="H90" s="13">
        <v>1738.8</v>
      </c>
      <c r="I90" s="13">
        <v>1738.8</v>
      </c>
      <c r="J90" s="51">
        <f t="shared" si="9"/>
        <v>0.55632698768197086</v>
      </c>
      <c r="K90" s="51">
        <f t="shared" si="10"/>
        <v>1</v>
      </c>
    </row>
    <row r="91" spans="1:11" s="4" customFormat="1" ht="25.5">
      <c r="A91" s="22" t="s">
        <v>47</v>
      </c>
      <c r="B91" s="17" t="s">
        <v>147</v>
      </c>
      <c r="C91" s="17" t="s">
        <v>167</v>
      </c>
      <c r="D91" s="17" t="s">
        <v>148</v>
      </c>
      <c r="E91" s="17" t="s">
        <v>239</v>
      </c>
      <c r="F91" s="17" t="s">
        <v>159</v>
      </c>
      <c r="G91" s="13"/>
      <c r="H91" s="13">
        <v>1850.4</v>
      </c>
      <c r="I91" s="13">
        <v>1835.5</v>
      </c>
      <c r="J91" s="51"/>
      <c r="K91" s="51">
        <f t="shared" si="10"/>
        <v>0.99194768698659741</v>
      </c>
    </row>
    <row r="92" spans="1:11" s="4" customFormat="1" ht="25.5">
      <c r="A92" s="21" t="s">
        <v>240</v>
      </c>
      <c r="B92" s="18" t="s">
        <v>147</v>
      </c>
      <c r="C92" s="18" t="s">
        <v>167</v>
      </c>
      <c r="D92" s="18" t="s">
        <v>152</v>
      </c>
      <c r="E92" s="18" t="s">
        <v>241</v>
      </c>
      <c r="F92" s="18" t="s">
        <v>159</v>
      </c>
      <c r="G92" s="14"/>
      <c r="H92" s="14">
        <v>4323.7</v>
      </c>
      <c r="I92" s="14">
        <v>4323.7</v>
      </c>
      <c r="J92" s="51"/>
      <c r="K92" s="51">
        <f t="shared" si="10"/>
        <v>1</v>
      </c>
    </row>
    <row r="93" spans="1:11" s="4" customFormat="1">
      <c r="A93" s="21" t="s">
        <v>75</v>
      </c>
      <c r="B93" s="18" t="s">
        <v>147</v>
      </c>
      <c r="C93" s="18" t="s">
        <v>167</v>
      </c>
      <c r="D93" s="18" t="s">
        <v>156</v>
      </c>
      <c r="E93" s="18" t="s">
        <v>150</v>
      </c>
      <c r="F93" s="18" t="s">
        <v>151</v>
      </c>
      <c r="G93" s="15">
        <v>15766.9</v>
      </c>
      <c r="H93" s="14">
        <f>H94+H97+H99+H101+H104</f>
        <v>68996.5</v>
      </c>
      <c r="I93" s="14">
        <f>I94+I97+I99+I101+I104</f>
        <v>68972.899999999994</v>
      </c>
      <c r="J93" s="51">
        <f t="shared" si="9"/>
        <v>4.3745377975378794</v>
      </c>
      <c r="K93" s="51">
        <f t="shared" si="10"/>
        <v>0.9996579536643162</v>
      </c>
    </row>
    <row r="94" spans="1:11" s="4" customFormat="1">
      <c r="A94" s="22" t="s">
        <v>76</v>
      </c>
      <c r="B94" s="18" t="s">
        <v>147</v>
      </c>
      <c r="C94" s="18" t="s">
        <v>167</v>
      </c>
      <c r="D94" s="18" t="s">
        <v>156</v>
      </c>
      <c r="E94" s="18" t="s">
        <v>194</v>
      </c>
      <c r="F94" s="18" t="s">
        <v>151</v>
      </c>
      <c r="G94" s="14">
        <v>3000</v>
      </c>
      <c r="H94" s="14">
        <f>SUM(H95:H96)</f>
        <v>3326.9</v>
      </c>
      <c r="I94" s="14">
        <f>SUM(I95:I96)</f>
        <v>3326.9</v>
      </c>
      <c r="J94" s="51">
        <f t="shared" si="9"/>
        <v>1.1089666666666667</v>
      </c>
      <c r="K94" s="51">
        <f t="shared" si="10"/>
        <v>1</v>
      </c>
    </row>
    <row r="95" spans="1:11" s="4" customFormat="1" ht="25.5">
      <c r="A95" s="22" t="s">
        <v>47</v>
      </c>
      <c r="B95" s="17" t="s">
        <v>147</v>
      </c>
      <c r="C95" s="17" t="s">
        <v>167</v>
      </c>
      <c r="D95" s="17" t="s">
        <v>156</v>
      </c>
      <c r="E95" s="17" t="s">
        <v>194</v>
      </c>
      <c r="F95" s="17" t="s">
        <v>159</v>
      </c>
      <c r="G95" s="13">
        <v>3000</v>
      </c>
      <c r="H95" s="13">
        <v>3295.8</v>
      </c>
      <c r="I95" s="13">
        <v>3295.8</v>
      </c>
      <c r="J95" s="51">
        <f t="shared" si="9"/>
        <v>1.0986</v>
      </c>
      <c r="K95" s="51">
        <f t="shared" si="10"/>
        <v>1</v>
      </c>
    </row>
    <row r="96" spans="1:11" s="4" customFormat="1">
      <c r="A96" s="22" t="s">
        <v>48</v>
      </c>
      <c r="B96" s="17" t="s">
        <v>147</v>
      </c>
      <c r="C96" s="17" t="s">
        <v>167</v>
      </c>
      <c r="D96" s="17" t="s">
        <v>156</v>
      </c>
      <c r="E96" s="17" t="s">
        <v>194</v>
      </c>
      <c r="F96" s="17" t="s">
        <v>164</v>
      </c>
      <c r="G96" s="16"/>
      <c r="H96" s="16">
        <v>31.1</v>
      </c>
      <c r="I96" s="16">
        <v>31.1</v>
      </c>
      <c r="J96" s="51"/>
      <c r="K96" s="51">
        <f t="shared" si="10"/>
        <v>1</v>
      </c>
    </row>
    <row r="97" spans="1:11" s="4" customFormat="1">
      <c r="A97" s="22" t="s">
        <v>77</v>
      </c>
      <c r="B97" s="18" t="s">
        <v>147</v>
      </c>
      <c r="C97" s="18" t="s">
        <v>167</v>
      </c>
      <c r="D97" s="18" t="s">
        <v>156</v>
      </c>
      <c r="E97" s="18" t="s">
        <v>195</v>
      </c>
      <c r="F97" s="18" t="s">
        <v>151</v>
      </c>
      <c r="G97" s="14">
        <v>2626.9</v>
      </c>
      <c r="H97" s="14">
        <v>2078.4</v>
      </c>
      <c r="I97" s="14">
        <v>2078.4</v>
      </c>
      <c r="J97" s="51">
        <f t="shared" si="9"/>
        <v>0.79119875137995355</v>
      </c>
      <c r="K97" s="51">
        <f t="shared" si="10"/>
        <v>1</v>
      </c>
    </row>
    <row r="98" spans="1:11" s="4" customFormat="1" ht="25.5">
      <c r="A98" s="22" t="s">
        <v>47</v>
      </c>
      <c r="B98" s="17" t="s">
        <v>147</v>
      </c>
      <c r="C98" s="17" t="s">
        <v>167</v>
      </c>
      <c r="D98" s="17" t="s">
        <v>156</v>
      </c>
      <c r="E98" s="17" t="s">
        <v>195</v>
      </c>
      <c r="F98" s="17" t="s">
        <v>159</v>
      </c>
      <c r="G98" s="13">
        <v>2626.9</v>
      </c>
      <c r="H98" s="13">
        <v>2078.4</v>
      </c>
      <c r="I98" s="13">
        <v>2078.4</v>
      </c>
      <c r="J98" s="51">
        <f t="shared" si="9"/>
        <v>0.79119875137995355</v>
      </c>
      <c r="K98" s="51">
        <f t="shared" si="10"/>
        <v>1</v>
      </c>
    </row>
    <row r="99" spans="1:11" s="4" customFormat="1" ht="25.5">
      <c r="A99" s="22" t="s">
        <v>78</v>
      </c>
      <c r="B99" s="18" t="s">
        <v>147</v>
      </c>
      <c r="C99" s="18" t="s">
        <v>167</v>
      </c>
      <c r="D99" s="18" t="s">
        <v>156</v>
      </c>
      <c r="E99" s="18" t="s">
        <v>196</v>
      </c>
      <c r="F99" s="18" t="s">
        <v>151</v>
      </c>
      <c r="G99" s="15">
        <v>140</v>
      </c>
      <c r="H99" s="15">
        <v>104.7</v>
      </c>
      <c r="I99" s="15">
        <v>104.7</v>
      </c>
      <c r="J99" s="51">
        <f t="shared" si="9"/>
        <v>0.74785714285714289</v>
      </c>
      <c r="K99" s="51">
        <f t="shared" si="10"/>
        <v>1</v>
      </c>
    </row>
    <row r="100" spans="1:11" s="4" customFormat="1" ht="25.5">
      <c r="A100" s="22" t="s">
        <v>47</v>
      </c>
      <c r="B100" s="17" t="s">
        <v>147</v>
      </c>
      <c r="C100" s="17" t="s">
        <v>167</v>
      </c>
      <c r="D100" s="17" t="s">
        <v>156</v>
      </c>
      <c r="E100" s="17" t="s">
        <v>196</v>
      </c>
      <c r="F100" s="17" t="s">
        <v>159</v>
      </c>
      <c r="G100" s="16">
        <v>140</v>
      </c>
      <c r="H100" s="16">
        <v>104.7</v>
      </c>
      <c r="I100" s="16">
        <v>104.7</v>
      </c>
      <c r="J100" s="51">
        <f t="shared" si="9"/>
        <v>0.74785714285714289</v>
      </c>
      <c r="K100" s="51">
        <f t="shared" si="10"/>
        <v>1</v>
      </c>
    </row>
    <row r="101" spans="1:11" s="4" customFormat="1" ht="25.5">
      <c r="A101" s="22" t="s">
        <v>79</v>
      </c>
      <c r="B101" s="18" t="s">
        <v>147</v>
      </c>
      <c r="C101" s="18" t="s">
        <v>167</v>
      </c>
      <c r="D101" s="18" t="s">
        <v>156</v>
      </c>
      <c r="E101" s="18" t="s">
        <v>197</v>
      </c>
      <c r="F101" s="18" t="s">
        <v>151</v>
      </c>
      <c r="G101" s="14">
        <v>10000</v>
      </c>
      <c r="H101" s="14">
        <f>SUM(H102:H103)</f>
        <v>14443.4</v>
      </c>
      <c r="I101" s="14">
        <f>SUM(I102:I103)</f>
        <v>14419.8</v>
      </c>
      <c r="J101" s="51">
        <f t="shared" si="9"/>
        <v>1.4419799999999998</v>
      </c>
      <c r="K101" s="51">
        <f t="shared" si="10"/>
        <v>0.99836603569796578</v>
      </c>
    </row>
    <row r="102" spans="1:11" s="4" customFormat="1" ht="25.5">
      <c r="A102" s="22" t="s">
        <v>47</v>
      </c>
      <c r="B102" s="17" t="s">
        <v>147</v>
      </c>
      <c r="C102" s="17" t="s">
        <v>167</v>
      </c>
      <c r="D102" s="17" t="s">
        <v>156</v>
      </c>
      <c r="E102" s="17" t="s">
        <v>197</v>
      </c>
      <c r="F102" s="17" t="s">
        <v>159</v>
      </c>
      <c r="G102" s="13">
        <v>10000</v>
      </c>
      <c r="H102" s="16">
        <v>14078.6</v>
      </c>
      <c r="I102" s="16">
        <v>14055</v>
      </c>
      <c r="J102" s="51">
        <f t="shared" si="9"/>
        <v>1.4055</v>
      </c>
      <c r="K102" s="51">
        <f t="shared" si="10"/>
        <v>0.99832369695850443</v>
      </c>
    </row>
    <row r="103" spans="1:11" s="4" customFormat="1">
      <c r="A103" s="22" t="s">
        <v>48</v>
      </c>
      <c r="B103" s="17" t="s">
        <v>147</v>
      </c>
      <c r="C103" s="17" t="s">
        <v>167</v>
      </c>
      <c r="D103" s="17" t="s">
        <v>156</v>
      </c>
      <c r="E103" s="17" t="s">
        <v>197</v>
      </c>
      <c r="F103" s="17" t="s">
        <v>172</v>
      </c>
      <c r="G103" s="16"/>
      <c r="H103" s="13">
        <v>364.8</v>
      </c>
      <c r="I103" s="16">
        <v>364.8</v>
      </c>
      <c r="J103" s="51"/>
      <c r="K103" s="51">
        <f t="shared" si="10"/>
        <v>1</v>
      </c>
    </row>
    <row r="104" spans="1:11" s="4" customFormat="1" ht="38.25">
      <c r="A104" s="21" t="s">
        <v>80</v>
      </c>
      <c r="B104" s="18" t="s">
        <v>147</v>
      </c>
      <c r="C104" s="18" t="s">
        <v>167</v>
      </c>
      <c r="D104" s="18" t="s">
        <v>156</v>
      </c>
      <c r="E104" s="18" t="s">
        <v>198</v>
      </c>
      <c r="F104" s="18" t="s">
        <v>189</v>
      </c>
      <c r="G104" s="14"/>
      <c r="H104" s="14">
        <v>49043.1</v>
      </c>
      <c r="I104" s="14">
        <v>49043.1</v>
      </c>
      <c r="J104" s="51"/>
      <c r="K104" s="51">
        <f t="shared" si="10"/>
        <v>1</v>
      </c>
    </row>
    <row r="105" spans="1:11" s="4" customFormat="1">
      <c r="A105" s="21" t="s">
        <v>81</v>
      </c>
      <c r="B105" s="18" t="s">
        <v>147</v>
      </c>
      <c r="C105" s="18" t="s">
        <v>167</v>
      </c>
      <c r="D105" s="18" t="s">
        <v>167</v>
      </c>
      <c r="E105" s="18" t="s">
        <v>150</v>
      </c>
      <c r="F105" s="18" t="s">
        <v>151</v>
      </c>
      <c r="G105" s="14" t="s">
        <v>82</v>
      </c>
      <c r="H105" s="14">
        <f>SUM(H106:H110)</f>
        <v>13772.2</v>
      </c>
      <c r="I105" s="14">
        <f>SUM(I106:I110)</f>
        <v>13771.4</v>
      </c>
      <c r="J105" s="51"/>
      <c r="K105" s="51">
        <f t="shared" si="10"/>
        <v>0.99994191196758675</v>
      </c>
    </row>
    <row r="106" spans="1:11" s="4" customFormat="1">
      <c r="A106" s="22" t="s">
        <v>57</v>
      </c>
      <c r="B106" s="17" t="s">
        <v>147</v>
      </c>
      <c r="C106" s="17" t="s">
        <v>167</v>
      </c>
      <c r="D106" s="17" t="s">
        <v>167</v>
      </c>
      <c r="E106" s="17" t="s">
        <v>199</v>
      </c>
      <c r="F106" s="17" t="s">
        <v>178</v>
      </c>
      <c r="G106" s="13" t="s">
        <v>83</v>
      </c>
      <c r="H106" s="13">
        <v>9791.7000000000007</v>
      </c>
      <c r="I106" s="13">
        <v>9791.7000000000007</v>
      </c>
      <c r="J106" s="51"/>
      <c r="K106" s="51">
        <f t="shared" si="10"/>
        <v>1</v>
      </c>
    </row>
    <row r="107" spans="1:11" s="4" customFormat="1" ht="38.25">
      <c r="A107" s="22" t="s">
        <v>58</v>
      </c>
      <c r="B107" s="17" t="s">
        <v>147</v>
      </c>
      <c r="C107" s="17" t="s">
        <v>167</v>
      </c>
      <c r="D107" s="17" t="s">
        <v>167</v>
      </c>
      <c r="E107" s="17" t="s">
        <v>199</v>
      </c>
      <c r="F107" s="17" t="s">
        <v>179</v>
      </c>
      <c r="G107" s="13" t="s">
        <v>84</v>
      </c>
      <c r="H107" s="13">
        <v>2745</v>
      </c>
      <c r="I107" s="13">
        <v>2744.3</v>
      </c>
      <c r="J107" s="51"/>
      <c r="K107" s="51">
        <f t="shared" si="10"/>
        <v>0.99974499089253199</v>
      </c>
    </row>
    <row r="108" spans="1:11" s="4" customFormat="1" ht="38.25">
      <c r="A108" s="22" t="s">
        <v>85</v>
      </c>
      <c r="B108" s="17" t="s">
        <v>147</v>
      </c>
      <c r="C108" s="17" t="s">
        <v>167</v>
      </c>
      <c r="D108" s="17" t="s">
        <v>167</v>
      </c>
      <c r="E108" s="17" t="s">
        <v>199</v>
      </c>
      <c r="F108" s="17" t="s">
        <v>163</v>
      </c>
      <c r="G108" s="13" t="s">
        <v>86</v>
      </c>
      <c r="H108" s="13">
        <v>37.799999999999997</v>
      </c>
      <c r="I108" s="13">
        <v>37.799999999999997</v>
      </c>
      <c r="J108" s="51"/>
      <c r="K108" s="51">
        <f t="shared" si="10"/>
        <v>1</v>
      </c>
    </row>
    <row r="109" spans="1:11" s="4" customFormat="1" ht="25.5">
      <c r="A109" s="22" t="s">
        <v>47</v>
      </c>
      <c r="B109" s="17" t="s">
        <v>147</v>
      </c>
      <c r="C109" s="17" t="s">
        <v>167</v>
      </c>
      <c r="D109" s="17" t="s">
        <v>167</v>
      </c>
      <c r="E109" s="17" t="s">
        <v>199</v>
      </c>
      <c r="F109" s="17" t="s">
        <v>159</v>
      </c>
      <c r="G109" s="13" t="s">
        <v>87</v>
      </c>
      <c r="H109" s="13">
        <v>1194.5</v>
      </c>
      <c r="I109" s="13">
        <v>1194.4000000000001</v>
      </c>
      <c r="J109" s="51"/>
      <c r="K109" s="51">
        <f t="shared" si="10"/>
        <v>0.99991628296358315</v>
      </c>
    </row>
    <row r="110" spans="1:11" s="4" customFormat="1">
      <c r="A110" s="22" t="s">
        <v>88</v>
      </c>
      <c r="B110" s="17" t="s">
        <v>147</v>
      </c>
      <c r="C110" s="17" t="s">
        <v>167</v>
      </c>
      <c r="D110" s="17" t="s">
        <v>167</v>
      </c>
      <c r="E110" s="17" t="s">
        <v>199</v>
      </c>
      <c r="F110" s="17" t="s">
        <v>164</v>
      </c>
      <c r="G110" s="13" t="s">
        <v>89</v>
      </c>
      <c r="H110" s="13">
        <v>3.2</v>
      </c>
      <c r="I110" s="13">
        <v>3.2</v>
      </c>
      <c r="J110" s="51"/>
      <c r="K110" s="51">
        <f t="shared" si="10"/>
        <v>1</v>
      </c>
    </row>
    <row r="111" spans="1:11" s="4" customFormat="1">
      <c r="A111" s="21" t="s">
        <v>90</v>
      </c>
      <c r="B111" s="18" t="s">
        <v>147</v>
      </c>
      <c r="C111" s="18" t="s">
        <v>200</v>
      </c>
      <c r="D111" s="18" t="s">
        <v>149</v>
      </c>
      <c r="E111" s="18" t="s">
        <v>150</v>
      </c>
      <c r="F111" s="18" t="s">
        <v>151</v>
      </c>
      <c r="G111" s="14">
        <v>540205.5</v>
      </c>
      <c r="H111" s="14">
        <f>H112+H121+H129+H137+H141+H145+H149</f>
        <v>563611.80000000005</v>
      </c>
      <c r="I111" s="14">
        <f>I112+I121+I129+I137+I141+I145+I149</f>
        <v>563576.70000000007</v>
      </c>
      <c r="J111" s="51">
        <f t="shared" si="9"/>
        <v>1.0432635358210904</v>
      </c>
      <c r="K111" s="51">
        <f t="shared" si="10"/>
        <v>0.99993772309238382</v>
      </c>
    </row>
    <row r="112" spans="1:11" s="4" customFormat="1">
      <c r="A112" s="21" t="s">
        <v>91</v>
      </c>
      <c r="B112" s="18" t="s">
        <v>147</v>
      </c>
      <c r="C112" s="18" t="s">
        <v>200</v>
      </c>
      <c r="D112" s="18" t="s">
        <v>148</v>
      </c>
      <c r="E112" s="18" t="s">
        <v>150</v>
      </c>
      <c r="F112" s="18" t="s">
        <v>151</v>
      </c>
      <c r="G112" s="15">
        <v>159578.79999999999</v>
      </c>
      <c r="H112" s="15">
        <v>169664.4</v>
      </c>
      <c r="I112" s="15">
        <v>169664.3</v>
      </c>
      <c r="J112" s="51">
        <f t="shared" si="9"/>
        <v>1.0632007509769468</v>
      </c>
      <c r="K112" s="51">
        <f t="shared" si="10"/>
        <v>0.99999941060116315</v>
      </c>
    </row>
    <row r="113" spans="1:11" s="4" customFormat="1">
      <c r="A113" s="25" t="s">
        <v>92</v>
      </c>
      <c r="B113" s="17" t="s">
        <v>147</v>
      </c>
      <c r="C113" s="17" t="s">
        <v>200</v>
      </c>
      <c r="D113" s="17" t="s">
        <v>148</v>
      </c>
      <c r="E113" s="17" t="s">
        <v>201</v>
      </c>
      <c r="F113" s="17" t="s">
        <v>151</v>
      </c>
      <c r="G113" s="13">
        <f>SUM(G114:G119)</f>
        <v>159578.79999999999</v>
      </c>
      <c r="H113" s="13">
        <f t="shared" ref="H113:I113" si="11">SUM(H114:H119)</f>
        <v>169664.40000000002</v>
      </c>
      <c r="I113" s="13">
        <f t="shared" si="11"/>
        <v>169664.30000000002</v>
      </c>
      <c r="J113" s="51">
        <f t="shared" si="9"/>
        <v>1.063200750976947</v>
      </c>
      <c r="K113" s="51">
        <f t="shared" si="10"/>
        <v>0.99999941060116315</v>
      </c>
    </row>
    <row r="114" spans="1:11" s="4" customFormat="1">
      <c r="A114" s="22" t="s">
        <v>57</v>
      </c>
      <c r="B114" s="17" t="s">
        <v>147</v>
      </c>
      <c r="C114" s="17" t="s">
        <v>200</v>
      </c>
      <c r="D114" s="17" t="s">
        <v>148</v>
      </c>
      <c r="E114" s="17" t="s">
        <v>201</v>
      </c>
      <c r="F114" s="17" t="s">
        <v>178</v>
      </c>
      <c r="G114" s="13">
        <v>93668.4</v>
      </c>
      <c r="H114" s="13">
        <v>100749.8</v>
      </c>
      <c r="I114" s="13">
        <v>100749.8</v>
      </c>
      <c r="J114" s="51">
        <f t="shared" si="9"/>
        <v>1.0756007362141342</v>
      </c>
      <c r="K114" s="51">
        <f t="shared" si="10"/>
        <v>1</v>
      </c>
    </row>
    <row r="115" spans="1:11" s="4" customFormat="1" ht="25.5">
      <c r="A115" s="22" t="s">
        <v>93</v>
      </c>
      <c r="B115" s="17" t="s">
        <v>147</v>
      </c>
      <c r="C115" s="17" t="s">
        <v>200</v>
      </c>
      <c r="D115" s="17" t="s">
        <v>148</v>
      </c>
      <c r="E115" s="17" t="s">
        <v>201</v>
      </c>
      <c r="F115" s="17" t="s">
        <v>202</v>
      </c>
      <c r="G115" s="13">
        <v>18.5</v>
      </c>
      <c r="H115" s="13">
        <v>13.9</v>
      </c>
      <c r="I115" s="13">
        <v>13.9</v>
      </c>
      <c r="J115" s="51">
        <f t="shared" si="9"/>
        <v>0.75135135135135134</v>
      </c>
      <c r="K115" s="51">
        <f t="shared" si="10"/>
        <v>1</v>
      </c>
    </row>
    <row r="116" spans="1:11" s="4" customFormat="1" ht="38.25">
      <c r="A116" s="22" t="s">
        <v>58</v>
      </c>
      <c r="B116" s="17" t="s">
        <v>147</v>
      </c>
      <c r="C116" s="17" t="s">
        <v>200</v>
      </c>
      <c r="D116" s="17" t="s">
        <v>148</v>
      </c>
      <c r="E116" s="17" t="s">
        <v>201</v>
      </c>
      <c r="F116" s="17" t="s">
        <v>179</v>
      </c>
      <c r="G116" s="16">
        <v>28287.9</v>
      </c>
      <c r="H116" s="16">
        <v>31242.400000000001</v>
      </c>
      <c r="I116" s="16">
        <v>31242.400000000001</v>
      </c>
      <c r="J116" s="51">
        <f t="shared" si="9"/>
        <v>1.1044439495331926</v>
      </c>
      <c r="K116" s="51">
        <f t="shared" si="10"/>
        <v>1</v>
      </c>
    </row>
    <row r="117" spans="1:11" s="4" customFormat="1" ht="38.25">
      <c r="A117" s="22" t="s">
        <v>46</v>
      </c>
      <c r="B117" s="17" t="s">
        <v>147</v>
      </c>
      <c r="C117" s="17" t="s">
        <v>200</v>
      </c>
      <c r="D117" s="17" t="s">
        <v>148</v>
      </c>
      <c r="E117" s="17" t="s">
        <v>201</v>
      </c>
      <c r="F117" s="17" t="s">
        <v>163</v>
      </c>
      <c r="G117" s="16">
        <v>261.2</v>
      </c>
      <c r="H117" s="16">
        <v>149.6</v>
      </c>
      <c r="I117" s="16">
        <v>149.6</v>
      </c>
      <c r="J117" s="51">
        <f t="shared" si="9"/>
        <v>0.57274119448698313</v>
      </c>
      <c r="K117" s="51">
        <f t="shared" si="10"/>
        <v>1</v>
      </c>
    </row>
    <row r="118" spans="1:11" s="4" customFormat="1" ht="25.5">
      <c r="A118" s="22" t="s">
        <v>47</v>
      </c>
      <c r="B118" s="17" t="s">
        <v>147</v>
      </c>
      <c r="C118" s="17" t="s">
        <v>200</v>
      </c>
      <c r="D118" s="17" t="s">
        <v>148</v>
      </c>
      <c r="E118" s="17" t="s">
        <v>201</v>
      </c>
      <c r="F118" s="17" t="s">
        <v>159</v>
      </c>
      <c r="G118" s="16">
        <v>35174.800000000003</v>
      </c>
      <c r="H118" s="16">
        <v>35868.199999999997</v>
      </c>
      <c r="I118" s="16">
        <v>35868.1</v>
      </c>
      <c r="J118" s="51">
        <f t="shared" si="9"/>
        <v>1.0197101333909502</v>
      </c>
      <c r="K118" s="51">
        <f t="shared" si="10"/>
        <v>0.99999721201509972</v>
      </c>
    </row>
    <row r="119" spans="1:11" s="4" customFormat="1">
      <c r="A119" s="22" t="s">
        <v>48</v>
      </c>
      <c r="B119" s="17" t="s">
        <v>147</v>
      </c>
      <c r="C119" s="17" t="s">
        <v>200</v>
      </c>
      <c r="D119" s="17" t="s">
        <v>148</v>
      </c>
      <c r="E119" s="17" t="s">
        <v>201</v>
      </c>
      <c r="F119" s="17" t="s">
        <v>164</v>
      </c>
      <c r="G119" s="16">
        <v>2168</v>
      </c>
      <c r="H119" s="16">
        <v>1640.5</v>
      </c>
      <c r="I119" s="16">
        <v>1640.5</v>
      </c>
      <c r="J119" s="51">
        <f t="shared" si="9"/>
        <v>0.75668819188191883</v>
      </c>
      <c r="K119" s="51">
        <f t="shared" si="10"/>
        <v>1</v>
      </c>
    </row>
    <row r="120" spans="1:11" s="4" customFormat="1" ht="38.25">
      <c r="A120" s="21" t="s">
        <v>94</v>
      </c>
      <c r="B120" s="17" t="s">
        <v>147</v>
      </c>
      <c r="C120" s="17" t="s">
        <v>200</v>
      </c>
      <c r="D120" s="17" t="s">
        <v>148</v>
      </c>
      <c r="E120" s="17" t="s">
        <v>203</v>
      </c>
      <c r="F120" s="17" t="s">
        <v>159</v>
      </c>
      <c r="G120" s="14">
        <v>2526.3000000000002</v>
      </c>
      <c r="H120" s="14">
        <v>2652.6</v>
      </c>
      <c r="I120" s="14">
        <v>2652.6</v>
      </c>
      <c r="J120" s="51">
        <f t="shared" si="9"/>
        <v>1.0499940624628903</v>
      </c>
      <c r="K120" s="51">
        <f t="shared" si="10"/>
        <v>1</v>
      </c>
    </row>
    <row r="121" spans="1:11" s="4" customFormat="1" ht="25.5">
      <c r="A121" s="21" t="s">
        <v>95</v>
      </c>
      <c r="B121" s="17" t="s">
        <v>147</v>
      </c>
      <c r="C121" s="17" t="s">
        <v>200</v>
      </c>
      <c r="D121" s="17" t="s">
        <v>152</v>
      </c>
      <c r="E121" s="17" t="s">
        <v>204</v>
      </c>
      <c r="F121" s="17" t="s">
        <v>151</v>
      </c>
      <c r="G121" s="14">
        <f>SUM(G122:G128)</f>
        <v>292963.40000000002</v>
      </c>
      <c r="H121" s="14">
        <f t="shared" ref="H121:I121" si="12">SUM(H122:H128)</f>
        <v>303581.7</v>
      </c>
      <c r="I121" s="14">
        <f t="shared" si="12"/>
        <v>303581.7</v>
      </c>
      <c r="J121" s="51">
        <f t="shared" si="9"/>
        <v>1.0362444592054842</v>
      </c>
      <c r="K121" s="51">
        <f t="shared" si="10"/>
        <v>1</v>
      </c>
    </row>
    <row r="122" spans="1:11" s="4" customFormat="1">
      <c r="A122" s="22" t="s">
        <v>57</v>
      </c>
      <c r="B122" s="17" t="s">
        <v>147</v>
      </c>
      <c r="C122" s="17" t="s">
        <v>200</v>
      </c>
      <c r="D122" s="17" t="s">
        <v>152</v>
      </c>
      <c r="E122" s="17" t="s">
        <v>204</v>
      </c>
      <c r="F122" s="17" t="s">
        <v>178</v>
      </c>
      <c r="G122" s="13">
        <v>198614.5</v>
      </c>
      <c r="H122" s="13">
        <v>197994.2</v>
      </c>
      <c r="I122" s="13">
        <v>197994.2</v>
      </c>
      <c r="J122" s="51">
        <f t="shared" si="9"/>
        <v>0.99687686447867607</v>
      </c>
      <c r="K122" s="51">
        <f t="shared" si="10"/>
        <v>1</v>
      </c>
    </row>
    <row r="123" spans="1:11" s="4" customFormat="1" ht="25.5">
      <c r="A123" s="22" t="s">
        <v>93</v>
      </c>
      <c r="B123" s="17" t="s">
        <v>147</v>
      </c>
      <c r="C123" s="17" t="s">
        <v>200</v>
      </c>
      <c r="D123" s="17" t="s">
        <v>152</v>
      </c>
      <c r="E123" s="17" t="s">
        <v>204</v>
      </c>
      <c r="F123" s="17" t="s">
        <v>202</v>
      </c>
      <c r="G123" s="13">
        <v>950</v>
      </c>
      <c r="H123" s="13">
        <v>203.6</v>
      </c>
      <c r="I123" s="13">
        <v>203.6</v>
      </c>
      <c r="J123" s="51">
        <f t="shared" si="9"/>
        <v>0.21431578947368421</v>
      </c>
      <c r="K123" s="51">
        <f t="shared" si="10"/>
        <v>1</v>
      </c>
    </row>
    <row r="124" spans="1:11" s="4" customFormat="1" ht="38.25">
      <c r="A124" s="22" t="s">
        <v>58</v>
      </c>
      <c r="B124" s="17" t="s">
        <v>147</v>
      </c>
      <c r="C124" s="17" t="s">
        <v>200</v>
      </c>
      <c r="D124" s="17" t="s">
        <v>152</v>
      </c>
      <c r="E124" s="17" t="s">
        <v>204</v>
      </c>
      <c r="F124" s="17" t="s">
        <v>179</v>
      </c>
      <c r="G124" s="16">
        <v>59981.599999999999</v>
      </c>
      <c r="H124" s="16">
        <v>59429.3</v>
      </c>
      <c r="I124" s="16">
        <v>59429.3</v>
      </c>
      <c r="J124" s="51">
        <f t="shared" si="9"/>
        <v>0.99079217626738869</v>
      </c>
      <c r="K124" s="51">
        <f t="shared" si="10"/>
        <v>1</v>
      </c>
    </row>
    <row r="125" spans="1:11" s="4" customFormat="1" ht="38.25">
      <c r="A125" s="22" t="s">
        <v>46</v>
      </c>
      <c r="B125" s="17" t="s">
        <v>147</v>
      </c>
      <c r="C125" s="17" t="s">
        <v>200</v>
      </c>
      <c r="D125" s="17" t="s">
        <v>152</v>
      </c>
      <c r="E125" s="17" t="s">
        <v>204</v>
      </c>
      <c r="F125" s="17" t="s">
        <v>163</v>
      </c>
      <c r="G125" s="13">
        <v>90</v>
      </c>
      <c r="H125" s="13">
        <v>36.4</v>
      </c>
      <c r="I125" s="13">
        <v>36.4</v>
      </c>
      <c r="J125" s="51">
        <f t="shared" si="9"/>
        <v>0.40444444444444444</v>
      </c>
      <c r="K125" s="51">
        <f t="shared" si="10"/>
        <v>1</v>
      </c>
    </row>
    <row r="126" spans="1:11" s="4" customFormat="1" ht="38.25">
      <c r="A126" s="22" t="s">
        <v>96</v>
      </c>
      <c r="B126" s="17" t="s">
        <v>147</v>
      </c>
      <c r="C126" s="17" t="s">
        <v>200</v>
      </c>
      <c r="D126" s="17" t="s">
        <v>152</v>
      </c>
      <c r="E126" s="17" t="s">
        <v>205</v>
      </c>
      <c r="F126" s="17" t="s">
        <v>189</v>
      </c>
      <c r="G126" s="13"/>
      <c r="H126" s="13">
        <v>10650</v>
      </c>
      <c r="I126" s="13">
        <v>10650</v>
      </c>
      <c r="J126" s="51"/>
      <c r="K126" s="51">
        <f t="shared" si="10"/>
        <v>1</v>
      </c>
    </row>
    <row r="127" spans="1:11" s="4" customFormat="1" ht="25.5">
      <c r="A127" s="22" t="s">
        <v>47</v>
      </c>
      <c r="B127" s="17" t="s">
        <v>147</v>
      </c>
      <c r="C127" s="17" t="s">
        <v>200</v>
      </c>
      <c r="D127" s="17" t="s">
        <v>152</v>
      </c>
      <c r="E127" s="17" t="s">
        <v>204</v>
      </c>
      <c r="F127" s="17" t="s">
        <v>159</v>
      </c>
      <c r="G127" s="16">
        <v>31042.6</v>
      </c>
      <c r="H127" s="16">
        <v>33438.5</v>
      </c>
      <c r="I127" s="16">
        <v>33438.5</v>
      </c>
      <c r="J127" s="51">
        <f t="shared" si="9"/>
        <v>1.0771810350937099</v>
      </c>
      <c r="K127" s="51">
        <f t="shared" si="10"/>
        <v>1</v>
      </c>
    </row>
    <row r="128" spans="1:11" s="4" customFormat="1">
      <c r="A128" s="22" t="s">
        <v>48</v>
      </c>
      <c r="B128" s="17" t="s">
        <v>147</v>
      </c>
      <c r="C128" s="17" t="s">
        <v>200</v>
      </c>
      <c r="D128" s="17" t="s">
        <v>152</v>
      </c>
      <c r="E128" s="17" t="s">
        <v>204</v>
      </c>
      <c r="F128" s="17" t="s">
        <v>164</v>
      </c>
      <c r="G128" s="16">
        <v>2284.6999999999998</v>
      </c>
      <c r="H128" s="16">
        <v>1829.7</v>
      </c>
      <c r="I128" s="16">
        <v>1829.7</v>
      </c>
      <c r="J128" s="51">
        <f t="shared" si="9"/>
        <v>0.80084912680001763</v>
      </c>
      <c r="K128" s="51">
        <f t="shared" si="10"/>
        <v>1</v>
      </c>
    </row>
    <row r="129" spans="1:11" s="4" customFormat="1" ht="25.5">
      <c r="A129" s="21" t="s">
        <v>97</v>
      </c>
      <c r="B129" s="17" t="s">
        <v>147</v>
      </c>
      <c r="C129" s="17" t="s">
        <v>200</v>
      </c>
      <c r="D129" s="17" t="s">
        <v>156</v>
      </c>
      <c r="E129" s="17" t="s">
        <v>150</v>
      </c>
      <c r="F129" s="17" t="s">
        <v>151</v>
      </c>
      <c r="G129" s="15">
        <f>SUM(G130:G136)</f>
        <v>78955.899999999994</v>
      </c>
      <c r="H129" s="15">
        <f t="shared" ref="H129:I129" si="13">SUM(H130:H136)</f>
        <v>82101.5</v>
      </c>
      <c r="I129" s="15">
        <f t="shared" si="13"/>
        <v>82099.799999999988</v>
      </c>
      <c r="J129" s="51">
        <f t="shared" si="9"/>
        <v>1.0398184302883</v>
      </c>
      <c r="K129" s="51">
        <f t="shared" si="10"/>
        <v>0.99997929392276619</v>
      </c>
    </row>
    <row r="130" spans="1:11" s="4" customFormat="1">
      <c r="A130" s="22" t="s">
        <v>57</v>
      </c>
      <c r="B130" s="17" t="s">
        <v>147</v>
      </c>
      <c r="C130" s="17" t="s">
        <v>200</v>
      </c>
      <c r="D130" s="17" t="s">
        <v>156</v>
      </c>
      <c r="E130" s="17" t="s">
        <v>206</v>
      </c>
      <c r="F130" s="17" t="s">
        <v>178</v>
      </c>
      <c r="G130" s="13">
        <v>48666.6</v>
      </c>
      <c r="H130" s="13">
        <v>50230.400000000001</v>
      </c>
      <c r="I130" s="13">
        <v>50230.400000000001</v>
      </c>
      <c r="J130" s="51">
        <f t="shared" si="9"/>
        <v>1.0321329207300285</v>
      </c>
      <c r="K130" s="51">
        <f t="shared" si="10"/>
        <v>1</v>
      </c>
    </row>
    <row r="131" spans="1:11" s="4" customFormat="1" ht="25.5">
      <c r="A131" s="22" t="s">
        <v>93</v>
      </c>
      <c r="B131" s="17" t="s">
        <v>147</v>
      </c>
      <c r="C131" s="17" t="s">
        <v>200</v>
      </c>
      <c r="D131" s="17" t="s">
        <v>156</v>
      </c>
      <c r="E131" s="17" t="s">
        <v>206</v>
      </c>
      <c r="F131" s="17" t="s">
        <v>202</v>
      </c>
      <c r="G131" s="13">
        <v>10.5</v>
      </c>
      <c r="H131" s="13"/>
      <c r="I131" s="13"/>
      <c r="J131" s="51">
        <f t="shared" si="9"/>
        <v>0</v>
      </c>
      <c r="K131" s="51"/>
    </row>
    <row r="132" spans="1:11" s="4" customFormat="1" ht="38.25">
      <c r="A132" s="22" t="s">
        <v>58</v>
      </c>
      <c r="B132" s="17" t="s">
        <v>147</v>
      </c>
      <c r="C132" s="17" t="s">
        <v>200</v>
      </c>
      <c r="D132" s="17" t="s">
        <v>156</v>
      </c>
      <c r="E132" s="17" t="s">
        <v>206</v>
      </c>
      <c r="F132" s="17" t="s">
        <v>179</v>
      </c>
      <c r="G132" s="16">
        <v>14697.3</v>
      </c>
      <c r="H132" s="16">
        <v>15327.5</v>
      </c>
      <c r="I132" s="16">
        <v>15327.5</v>
      </c>
      <c r="J132" s="51">
        <f t="shared" si="9"/>
        <v>1.0428786239649459</v>
      </c>
      <c r="K132" s="51">
        <f t="shared" si="10"/>
        <v>1</v>
      </c>
    </row>
    <row r="133" spans="1:11" s="4" customFormat="1" ht="38.25">
      <c r="A133" s="22" t="s">
        <v>46</v>
      </c>
      <c r="B133" s="17" t="s">
        <v>147</v>
      </c>
      <c r="C133" s="17" t="s">
        <v>200</v>
      </c>
      <c r="D133" s="17" t="s">
        <v>156</v>
      </c>
      <c r="E133" s="17" t="s">
        <v>206</v>
      </c>
      <c r="F133" s="17" t="s">
        <v>163</v>
      </c>
      <c r="G133" s="13">
        <v>123</v>
      </c>
      <c r="H133" s="13">
        <v>94.8</v>
      </c>
      <c r="I133" s="13">
        <v>94.8</v>
      </c>
      <c r="J133" s="51">
        <f t="shared" si="9"/>
        <v>0.77073170731707319</v>
      </c>
      <c r="K133" s="51">
        <f t="shared" si="10"/>
        <v>1</v>
      </c>
    </row>
    <row r="134" spans="1:11" s="4" customFormat="1" ht="38.25">
      <c r="A134" s="22" t="s">
        <v>242</v>
      </c>
      <c r="B134" s="17" t="s">
        <v>147</v>
      </c>
      <c r="C134" s="17" t="s">
        <v>200</v>
      </c>
      <c r="D134" s="17" t="s">
        <v>156</v>
      </c>
      <c r="E134" s="17" t="s">
        <v>206</v>
      </c>
      <c r="F134" s="17" t="s">
        <v>189</v>
      </c>
      <c r="G134" s="13"/>
      <c r="H134" s="13">
        <v>1000</v>
      </c>
      <c r="I134" s="13">
        <v>1000</v>
      </c>
      <c r="J134" s="51"/>
      <c r="K134" s="51">
        <f t="shared" si="10"/>
        <v>1</v>
      </c>
    </row>
    <row r="135" spans="1:11" s="4" customFormat="1" ht="25.5">
      <c r="A135" s="22" t="s">
        <v>47</v>
      </c>
      <c r="B135" s="17" t="s">
        <v>147</v>
      </c>
      <c r="C135" s="17" t="s">
        <v>200</v>
      </c>
      <c r="D135" s="17" t="s">
        <v>156</v>
      </c>
      <c r="E135" s="17" t="s">
        <v>206</v>
      </c>
      <c r="F135" s="17" t="s">
        <v>159</v>
      </c>
      <c r="G135" s="16">
        <v>14350.5</v>
      </c>
      <c r="H135" s="16">
        <v>14489.3</v>
      </c>
      <c r="I135" s="16">
        <v>14487.7</v>
      </c>
      <c r="J135" s="51">
        <f t="shared" si="9"/>
        <v>1.0095606424863246</v>
      </c>
      <c r="K135" s="51">
        <f t="shared" si="10"/>
        <v>0.99988957368540932</v>
      </c>
    </row>
    <row r="136" spans="1:11" s="4" customFormat="1">
      <c r="A136" s="22" t="s">
        <v>48</v>
      </c>
      <c r="B136" s="17" t="s">
        <v>147</v>
      </c>
      <c r="C136" s="17" t="s">
        <v>200</v>
      </c>
      <c r="D136" s="17" t="s">
        <v>156</v>
      </c>
      <c r="E136" s="17" t="s">
        <v>206</v>
      </c>
      <c r="F136" s="17" t="s">
        <v>164</v>
      </c>
      <c r="G136" s="16">
        <v>1108</v>
      </c>
      <c r="H136" s="16">
        <v>959.5</v>
      </c>
      <c r="I136" s="16">
        <v>959.4</v>
      </c>
      <c r="J136" s="51">
        <f t="shared" si="9"/>
        <v>0.86588447653429601</v>
      </c>
      <c r="K136" s="51">
        <f t="shared" si="10"/>
        <v>0.99989577905158933</v>
      </c>
    </row>
    <row r="137" spans="1:11" s="4" customFormat="1" ht="25.5">
      <c r="A137" s="21" t="s">
        <v>98</v>
      </c>
      <c r="B137" s="17" t="s">
        <v>147</v>
      </c>
      <c r="C137" s="17" t="s">
        <v>200</v>
      </c>
      <c r="D137" s="17" t="s">
        <v>200</v>
      </c>
      <c r="E137" s="17" t="s">
        <v>150</v>
      </c>
      <c r="F137" s="17" t="s">
        <v>151</v>
      </c>
      <c r="G137" s="15">
        <f>SUM(G138:G140)</f>
        <v>1929</v>
      </c>
      <c r="H137" s="15">
        <f t="shared" ref="H137:I137" si="14">SUM(H138:H140)</f>
        <v>1814</v>
      </c>
      <c r="I137" s="15">
        <f t="shared" si="14"/>
        <v>1808.7</v>
      </c>
      <c r="J137" s="51">
        <f t="shared" si="9"/>
        <v>0.93763608087091754</v>
      </c>
      <c r="K137" s="51">
        <f t="shared" si="10"/>
        <v>0.99707828004410148</v>
      </c>
    </row>
    <row r="138" spans="1:11" s="4" customFormat="1">
      <c r="A138" s="22" t="s">
        <v>57</v>
      </c>
      <c r="B138" s="17" t="s">
        <v>147</v>
      </c>
      <c r="C138" s="17" t="s">
        <v>200</v>
      </c>
      <c r="D138" s="17" t="s">
        <v>200</v>
      </c>
      <c r="E138" s="17" t="s">
        <v>207</v>
      </c>
      <c r="F138" s="17" t="s">
        <v>178</v>
      </c>
      <c r="G138" s="13">
        <v>252.7</v>
      </c>
      <c r="H138" s="13">
        <v>252.7</v>
      </c>
      <c r="I138" s="13">
        <v>248.6</v>
      </c>
      <c r="J138" s="51">
        <f t="shared" si="9"/>
        <v>0.98377522754254054</v>
      </c>
      <c r="K138" s="51">
        <f t="shared" si="10"/>
        <v>0.98377522754254054</v>
      </c>
    </row>
    <row r="139" spans="1:11" s="4" customFormat="1" ht="38.25">
      <c r="A139" s="22" t="s">
        <v>58</v>
      </c>
      <c r="B139" s="17" t="s">
        <v>147</v>
      </c>
      <c r="C139" s="17" t="s">
        <v>200</v>
      </c>
      <c r="D139" s="17" t="s">
        <v>200</v>
      </c>
      <c r="E139" s="17" t="s">
        <v>207</v>
      </c>
      <c r="F139" s="17" t="s">
        <v>179</v>
      </c>
      <c r="G139" s="16">
        <v>76.3</v>
      </c>
      <c r="H139" s="16">
        <v>76.3</v>
      </c>
      <c r="I139" s="16">
        <v>75.099999999999994</v>
      </c>
      <c r="J139" s="51">
        <f t="shared" ref="J139:J195" si="15">I139/G139</f>
        <v>0.98427260812581907</v>
      </c>
      <c r="K139" s="51">
        <f t="shared" ref="K139:K195" si="16">I139/H139</f>
        <v>0.98427260812581907</v>
      </c>
    </row>
    <row r="140" spans="1:11" s="4" customFormat="1" ht="25.5">
      <c r="A140" s="22" t="s">
        <v>47</v>
      </c>
      <c r="B140" s="17" t="s">
        <v>147</v>
      </c>
      <c r="C140" s="17" t="s">
        <v>200</v>
      </c>
      <c r="D140" s="17" t="s">
        <v>200</v>
      </c>
      <c r="E140" s="17" t="s">
        <v>207</v>
      </c>
      <c r="F140" s="17" t="s">
        <v>159</v>
      </c>
      <c r="G140" s="13">
        <v>1600</v>
      </c>
      <c r="H140" s="13">
        <v>1485</v>
      </c>
      <c r="I140" s="13">
        <v>1485</v>
      </c>
      <c r="J140" s="51">
        <f t="shared" si="15"/>
        <v>0.92812499999999998</v>
      </c>
      <c r="K140" s="51">
        <f t="shared" si="16"/>
        <v>1</v>
      </c>
    </row>
    <row r="141" spans="1:11" s="4" customFormat="1">
      <c r="A141" s="21" t="s">
        <v>99</v>
      </c>
      <c r="B141" s="17" t="s">
        <v>147</v>
      </c>
      <c r="C141" s="17" t="s">
        <v>200</v>
      </c>
      <c r="D141" s="17" t="s">
        <v>183</v>
      </c>
      <c r="E141" s="17" t="s">
        <v>150</v>
      </c>
      <c r="F141" s="17" t="s">
        <v>151</v>
      </c>
      <c r="G141" s="15">
        <f>SUM(G142:G144)</f>
        <v>1943.2</v>
      </c>
      <c r="H141" s="15">
        <f t="shared" ref="H141:I141" si="17">SUM(H142:H144)</f>
        <v>1704.8</v>
      </c>
      <c r="I141" s="15">
        <f t="shared" si="17"/>
        <v>1680.5</v>
      </c>
      <c r="J141" s="51">
        <f t="shared" si="15"/>
        <v>0.864810621655002</v>
      </c>
      <c r="K141" s="51">
        <f t="shared" si="16"/>
        <v>0.98574612857813237</v>
      </c>
    </row>
    <row r="142" spans="1:11" s="4" customFormat="1" ht="25.5">
      <c r="A142" s="22" t="s">
        <v>42</v>
      </c>
      <c r="B142" s="17" t="s">
        <v>147</v>
      </c>
      <c r="C142" s="17" t="s">
        <v>200</v>
      </c>
      <c r="D142" s="17" t="s">
        <v>183</v>
      </c>
      <c r="E142" s="17" t="s">
        <v>153</v>
      </c>
      <c r="F142" s="17" t="s">
        <v>154</v>
      </c>
      <c r="G142" s="13">
        <v>1419.5</v>
      </c>
      <c r="H142" s="13">
        <v>1300</v>
      </c>
      <c r="I142" s="13">
        <v>1300</v>
      </c>
      <c r="J142" s="51">
        <f t="shared" si="15"/>
        <v>0.91581542796759419</v>
      </c>
      <c r="K142" s="51">
        <f t="shared" si="16"/>
        <v>1</v>
      </c>
    </row>
    <row r="143" spans="1:11" s="4" customFormat="1" ht="51">
      <c r="A143" s="22" t="s">
        <v>39</v>
      </c>
      <c r="B143" s="17" t="s">
        <v>147</v>
      </c>
      <c r="C143" s="17" t="s">
        <v>200</v>
      </c>
      <c r="D143" s="17" t="s">
        <v>183</v>
      </c>
      <c r="E143" s="17" t="s">
        <v>153</v>
      </c>
      <c r="F143" s="17" t="s">
        <v>155</v>
      </c>
      <c r="G143" s="16">
        <v>428.7</v>
      </c>
      <c r="H143" s="16">
        <v>404.8</v>
      </c>
      <c r="I143" s="16">
        <v>380.5</v>
      </c>
      <c r="J143" s="51">
        <f t="shared" si="15"/>
        <v>0.88756706321436907</v>
      </c>
      <c r="K143" s="51">
        <f t="shared" si="16"/>
        <v>0.93997035573122523</v>
      </c>
    </row>
    <row r="144" spans="1:11" s="4" customFormat="1" ht="25.5">
      <c r="A144" s="22" t="s">
        <v>47</v>
      </c>
      <c r="B144" s="17" t="s">
        <v>147</v>
      </c>
      <c r="C144" s="17" t="s">
        <v>200</v>
      </c>
      <c r="D144" s="17" t="s">
        <v>183</v>
      </c>
      <c r="E144" s="17" t="s">
        <v>153</v>
      </c>
      <c r="F144" s="17" t="s">
        <v>159</v>
      </c>
      <c r="G144" s="16">
        <v>95</v>
      </c>
      <c r="H144" s="16"/>
      <c r="I144" s="16"/>
      <c r="J144" s="51">
        <f t="shared" si="15"/>
        <v>0</v>
      </c>
      <c r="K144" s="51"/>
    </row>
    <row r="145" spans="1:11" s="4" customFormat="1" ht="38.25">
      <c r="A145" s="21" t="s">
        <v>100</v>
      </c>
      <c r="B145" s="17" t="s">
        <v>147</v>
      </c>
      <c r="C145" s="17" t="s">
        <v>200</v>
      </c>
      <c r="D145" s="17" t="s">
        <v>183</v>
      </c>
      <c r="E145" s="17" t="s">
        <v>208</v>
      </c>
      <c r="F145" s="17" t="s">
        <v>151</v>
      </c>
      <c r="G145" s="14">
        <f>SUM(G146:G148)</f>
        <v>1070</v>
      </c>
      <c r="H145" s="14">
        <f t="shared" ref="H145:I145" si="18">SUM(H146:H148)</f>
        <v>1070</v>
      </c>
      <c r="I145" s="14">
        <f t="shared" si="18"/>
        <v>1066.3000000000002</v>
      </c>
      <c r="J145" s="51">
        <f t="shared" si="15"/>
        <v>0.99654205607476654</v>
      </c>
      <c r="K145" s="51">
        <f t="shared" si="16"/>
        <v>0.99654205607476654</v>
      </c>
    </row>
    <row r="146" spans="1:11" s="4" customFormat="1" ht="25.5">
      <c r="A146" s="22" t="s">
        <v>42</v>
      </c>
      <c r="B146" s="17" t="s">
        <v>147</v>
      </c>
      <c r="C146" s="17" t="s">
        <v>200</v>
      </c>
      <c r="D146" s="17" t="s">
        <v>183</v>
      </c>
      <c r="E146" s="17" t="s">
        <v>208</v>
      </c>
      <c r="F146" s="17" t="s">
        <v>154</v>
      </c>
      <c r="G146" s="16">
        <v>526.29999999999995</v>
      </c>
      <c r="H146" s="16">
        <v>460.6</v>
      </c>
      <c r="I146" s="16">
        <v>460.6</v>
      </c>
      <c r="J146" s="51">
        <f t="shared" si="15"/>
        <v>0.87516625498764977</v>
      </c>
      <c r="K146" s="51">
        <f t="shared" si="16"/>
        <v>1</v>
      </c>
    </row>
    <row r="147" spans="1:11" s="4" customFormat="1" ht="51">
      <c r="A147" s="22" t="s">
        <v>39</v>
      </c>
      <c r="B147" s="17" t="s">
        <v>147</v>
      </c>
      <c r="C147" s="17" t="s">
        <v>200</v>
      </c>
      <c r="D147" s="17" t="s">
        <v>183</v>
      </c>
      <c r="E147" s="17" t="s">
        <v>208</v>
      </c>
      <c r="F147" s="17" t="s">
        <v>155</v>
      </c>
      <c r="G147" s="16">
        <v>158.9</v>
      </c>
      <c r="H147" s="16">
        <v>135.80000000000001</v>
      </c>
      <c r="I147" s="16">
        <v>135.80000000000001</v>
      </c>
      <c r="J147" s="51">
        <f t="shared" si="15"/>
        <v>0.85462555066079304</v>
      </c>
      <c r="K147" s="51">
        <f t="shared" si="16"/>
        <v>1</v>
      </c>
    </row>
    <row r="148" spans="1:11" s="4" customFormat="1" ht="25.5">
      <c r="A148" s="22" t="s">
        <v>47</v>
      </c>
      <c r="B148" s="17" t="s">
        <v>147</v>
      </c>
      <c r="C148" s="17" t="s">
        <v>200</v>
      </c>
      <c r="D148" s="17" t="s">
        <v>183</v>
      </c>
      <c r="E148" s="17" t="s">
        <v>208</v>
      </c>
      <c r="F148" s="17" t="s">
        <v>159</v>
      </c>
      <c r="G148" s="16">
        <v>384.8</v>
      </c>
      <c r="H148" s="16">
        <v>473.6</v>
      </c>
      <c r="I148" s="16">
        <v>469.9</v>
      </c>
      <c r="J148" s="51">
        <f t="shared" si="15"/>
        <v>1.221153846153846</v>
      </c>
      <c r="K148" s="51">
        <f t="shared" si="16"/>
        <v>0.99218749999999989</v>
      </c>
    </row>
    <row r="149" spans="1:11" s="4" customFormat="1" ht="25.5">
      <c r="A149" s="23" t="s">
        <v>101</v>
      </c>
      <c r="B149" s="17" t="s">
        <v>147</v>
      </c>
      <c r="C149" s="17" t="s">
        <v>200</v>
      </c>
      <c r="D149" s="17" t="s">
        <v>183</v>
      </c>
      <c r="E149" s="17" t="s">
        <v>177</v>
      </c>
      <c r="F149" s="17" t="s">
        <v>151</v>
      </c>
      <c r="G149" s="15">
        <f>SUM(G150:G154)</f>
        <v>3765.2</v>
      </c>
      <c r="H149" s="15">
        <f t="shared" ref="H149:I149" si="19">SUM(H150:H154)</f>
        <v>3675.4000000000005</v>
      </c>
      <c r="I149" s="15">
        <f t="shared" si="19"/>
        <v>3675.4000000000005</v>
      </c>
      <c r="J149" s="51">
        <f t="shared" si="15"/>
        <v>0.97615000531180307</v>
      </c>
      <c r="K149" s="51">
        <f t="shared" si="16"/>
        <v>1</v>
      </c>
    </row>
    <row r="150" spans="1:11" s="4" customFormat="1">
      <c r="A150" s="22" t="s">
        <v>57</v>
      </c>
      <c r="B150" s="17" t="s">
        <v>147</v>
      </c>
      <c r="C150" s="17" t="s">
        <v>200</v>
      </c>
      <c r="D150" s="17" t="s">
        <v>183</v>
      </c>
      <c r="E150" s="17" t="s">
        <v>177</v>
      </c>
      <c r="F150" s="17" t="s">
        <v>178</v>
      </c>
      <c r="G150" s="13">
        <v>2638.4</v>
      </c>
      <c r="H150" s="13">
        <v>2684.4</v>
      </c>
      <c r="I150" s="13">
        <v>2684.4</v>
      </c>
      <c r="J150" s="51">
        <f t="shared" si="15"/>
        <v>1.0174348089751364</v>
      </c>
      <c r="K150" s="51">
        <f t="shared" si="16"/>
        <v>1</v>
      </c>
    </row>
    <row r="151" spans="1:11" s="4" customFormat="1" ht="38.25">
      <c r="A151" s="22" t="s">
        <v>58</v>
      </c>
      <c r="B151" s="17" t="s">
        <v>147</v>
      </c>
      <c r="C151" s="17" t="s">
        <v>200</v>
      </c>
      <c r="D151" s="17" t="s">
        <v>183</v>
      </c>
      <c r="E151" s="17" t="s">
        <v>177</v>
      </c>
      <c r="F151" s="17" t="s">
        <v>179</v>
      </c>
      <c r="G151" s="16">
        <v>796.8</v>
      </c>
      <c r="H151" s="16">
        <v>832.9</v>
      </c>
      <c r="I151" s="16">
        <v>832.9</v>
      </c>
      <c r="J151" s="51">
        <f t="shared" si="15"/>
        <v>1.0453062248995983</v>
      </c>
      <c r="K151" s="51">
        <f t="shared" si="16"/>
        <v>1</v>
      </c>
    </row>
    <row r="152" spans="1:11" s="4" customFormat="1" ht="38.25">
      <c r="A152" s="22" t="s">
        <v>46</v>
      </c>
      <c r="B152" s="17" t="s">
        <v>147</v>
      </c>
      <c r="C152" s="17" t="s">
        <v>200</v>
      </c>
      <c r="D152" s="17" t="s">
        <v>183</v>
      </c>
      <c r="E152" s="17" t="s">
        <v>177</v>
      </c>
      <c r="F152" s="17" t="s">
        <v>163</v>
      </c>
      <c r="G152" s="16">
        <v>20</v>
      </c>
      <c r="H152" s="16">
        <v>9.9</v>
      </c>
      <c r="I152" s="16">
        <v>9.9</v>
      </c>
      <c r="J152" s="51">
        <f t="shared" si="15"/>
        <v>0.495</v>
      </c>
      <c r="K152" s="51">
        <f t="shared" si="16"/>
        <v>1</v>
      </c>
    </row>
    <row r="153" spans="1:11" s="4" customFormat="1" ht="25.5">
      <c r="A153" s="22" t="s">
        <v>47</v>
      </c>
      <c r="B153" s="17" t="s">
        <v>147</v>
      </c>
      <c r="C153" s="17" t="s">
        <v>200</v>
      </c>
      <c r="D153" s="17" t="s">
        <v>183</v>
      </c>
      <c r="E153" s="17" t="s">
        <v>177</v>
      </c>
      <c r="F153" s="17" t="s">
        <v>159</v>
      </c>
      <c r="G153" s="16">
        <v>300</v>
      </c>
      <c r="H153" s="16">
        <v>146.9</v>
      </c>
      <c r="I153" s="16">
        <v>146.9</v>
      </c>
      <c r="J153" s="51">
        <f t="shared" si="15"/>
        <v>0.48966666666666669</v>
      </c>
      <c r="K153" s="51">
        <f t="shared" si="16"/>
        <v>1</v>
      </c>
    </row>
    <row r="154" spans="1:11" s="4" customFormat="1">
      <c r="A154" s="22" t="s">
        <v>48</v>
      </c>
      <c r="B154" s="17" t="s">
        <v>147</v>
      </c>
      <c r="C154" s="17" t="s">
        <v>200</v>
      </c>
      <c r="D154" s="17" t="s">
        <v>183</v>
      </c>
      <c r="E154" s="17" t="s">
        <v>177</v>
      </c>
      <c r="F154" s="17" t="s">
        <v>172</v>
      </c>
      <c r="G154" s="13">
        <v>10</v>
      </c>
      <c r="H154" s="13">
        <v>1.3</v>
      </c>
      <c r="I154" s="16">
        <v>1.3</v>
      </c>
      <c r="J154" s="51">
        <f t="shared" si="15"/>
        <v>0.13</v>
      </c>
      <c r="K154" s="51">
        <f t="shared" si="16"/>
        <v>1</v>
      </c>
    </row>
    <row r="155" spans="1:11" s="4" customFormat="1">
      <c r="A155" s="21" t="s">
        <v>102</v>
      </c>
      <c r="B155" s="17" t="s">
        <v>147</v>
      </c>
      <c r="C155" s="17" t="s">
        <v>209</v>
      </c>
      <c r="D155" s="17" t="s">
        <v>149</v>
      </c>
      <c r="E155" s="17" t="s">
        <v>150</v>
      </c>
      <c r="F155" s="17" t="s">
        <v>151</v>
      </c>
      <c r="G155" s="14">
        <f>G156+G162+G168</f>
        <v>21099.7</v>
      </c>
      <c r="H155" s="14">
        <f t="shared" ref="H155:I155" si="20">H156+H162+H168</f>
        <v>21646.899999999998</v>
      </c>
      <c r="I155" s="14">
        <f t="shared" si="20"/>
        <v>21646.899999999998</v>
      </c>
      <c r="J155" s="51">
        <f t="shared" si="15"/>
        <v>1.0259340180192134</v>
      </c>
      <c r="K155" s="51">
        <f t="shared" si="16"/>
        <v>1</v>
      </c>
    </row>
    <row r="156" spans="1:11" s="4" customFormat="1" ht="38.25">
      <c r="A156" s="21" t="s">
        <v>103</v>
      </c>
      <c r="B156" s="17" t="s">
        <v>147</v>
      </c>
      <c r="C156" s="17" t="s">
        <v>209</v>
      </c>
      <c r="D156" s="17" t="s">
        <v>148</v>
      </c>
      <c r="E156" s="17" t="s">
        <v>150</v>
      </c>
      <c r="F156" s="17" t="s">
        <v>151</v>
      </c>
      <c r="G156" s="15">
        <f>SUM(G157:G161)</f>
        <v>8276.6</v>
      </c>
      <c r="H156" s="15">
        <f>SUM(H157:H161)</f>
        <v>9082.6</v>
      </c>
      <c r="I156" s="15">
        <f t="shared" ref="I156" si="21">SUM(I157:I161)</f>
        <v>9082.6</v>
      </c>
      <c r="J156" s="51">
        <f t="shared" si="15"/>
        <v>1.0973829833506512</v>
      </c>
      <c r="K156" s="51">
        <f t="shared" si="16"/>
        <v>1</v>
      </c>
    </row>
    <row r="157" spans="1:11" s="4" customFormat="1">
      <c r="A157" s="22" t="s">
        <v>57</v>
      </c>
      <c r="B157" s="17" t="s">
        <v>147</v>
      </c>
      <c r="C157" s="17" t="s">
        <v>209</v>
      </c>
      <c r="D157" s="17" t="s">
        <v>148</v>
      </c>
      <c r="E157" s="17" t="s">
        <v>210</v>
      </c>
      <c r="F157" s="17" t="s">
        <v>178</v>
      </c>
      <c r="G157" s="13">
        <v>5836.1</v>
      </c>
      <c r="H157" s="13">
        <v>6007</v>
      </c>
      <c r="I157" s="13">
        <v>6007</v>
      </c>
      <c r="J157" s="51">
        <f t="shared" si="15"/>
        <v>1.0292832542279946</v>
      </c>
      <c r="K157" s="51">
        <f t="shared" si="16"/>
        <v>1</v>
      </c>
    </row>
    <row r="158" spans="1:11" s="4" customFormat="1" ht="38.25">
      <c r="A158" s="22" t="s">
        <v>58</v>
      </c>
      <c r="B158" s="17" t="s">
        <v>147</v>
      </c>
      <c r="C158" s="17" t="s">
        <v>209</v>
      </c>
      <c r="D158" s="17" t="s">
        <v>148</v>
      </c>
      <c r="E158" s="17" t="s">
        <v>210</v>
      </c>
      <c r="F158" s="17" t="s">
        <v>179</v>
      </c>
      <c r="G158" s="16">
        <v>1762.5</v>
      </c>
      <c r="H158" s="16">
        <v>1877.6</v>
      </c>
      <c r="I158" s="16">
        <v>1877.6</v>
      </c>
      <c r="J158" s="51">
        <f t="shared" si="15"/>
        <v>1.0653049645390071</v>
      </c>
      <c r="K158" s="51">
        <f t="shared" si="16"/>
        <v>1</v>
      </c>
    </row>
    <row r="159" spans="1:11" s="4" customFormat="1" ht="38.25">
      <c r="A159" s="22" t="s">
        <v>46</v>
      </c>
      <c r="B159" s="17" t="s">
        <v>147</v>
      </c>
      <c r="C159" s="17" t="s">
        <v>209</v>
      </c>
      <c r="D159" s="17" t="s">
        <v>148</v>
      </c>
      <c r="E159" s="17" t="s">
        <v>210</v>
      </c>
      <c r="F159" s="17" t="s">
        <v>163</v>
      </c>
      <c r="G159" s="13">
        <v>38</v>
      </c>
      <c r="H159" s="13">
        <v>38</v>
      </c>
      <c r="I159" s="13">
        <v>38</v>
      </c>
      <c r="J159" s="51">
        <f t="shared" si="15"/>
        <v>1</v>
      </c>
      <c r="K159" s="51">
        <f t="shared" si="16"/>
        <v>1</v>
      </c>
    </row>
    <row r="160" spans="1:11" s="4" customFormat="1" ht="25.5">
      <c r="A160" s="22" t="s">
        <v>47</v>
      </c>
      <c r="B160" s="17" t="s">
        <v>147</v>
      </c>
      <c r="C160" s="17" t="s">
        <v>209</v>
      </c>
      <c r="D160" s="17" t="s">
        <v>148</v>
      </c>
      <c r="E160" s="17" t="s">
        <v>210</v>
      </c>
      <c r="F160" s="17" t="s">
        <v>159</v>
      </c>
      <c r="G160" s="13">
        <v>470</v>
      </c>
      <c r="H160" s="13">
        <v>1015.4</v>
      </c>
      <c r="I160" s="13">
        <v>1015.4</v>
      </c>
      <c r="J160" s="51">
        <f t="shared" si="15"/>
        <v>2.1604255319148935</v>
      </c>
      <c r="K160" s="51">
        <f t="shared" si="16"/>
        <v>1</v>
      </c>
    </row>
    <row r="161" spans="1:11" s="4" customFormat="1">
      <c r="A161" s="22" t="s">
        <v>48</v>
      </c>
      <c r="B161" s="17" t="s">
        <v>147</v>
      </c>
      <c r="C161" s="17" t="s">
        <v>209</v>
      </c>
      <c r="D161" s="17" t="s">
        <v>148</v>
      </c>
      <c r="E161" s="17" t="s">
        <v>210</v>
      </c>
      <c r="F161" s="17" t="s">
        <v>164</v>
      </c>
      <c r="G161" s="16">
        <v>170</v>
      </c>
      <c r="H161" s="16">
        <v>144.6</v>
      </c>
      <c r="I161" s="16">
        <v>144.6</v>
      </c>
      <c r="J161" s="51">
        <f t="shared" si="15"/>
        <v>0.85058823529411764</v>
      </c>
      <c r="K161" s="51">
        <f t="shared" si="16"/>
        <v>1</v>
      </c>
    </row>
    <row r="162" spans="1:11" s="4" customFormat="1">
      <c r="A162" s="21" t="s">
        <v>104</v>
      </c>
      <c r="B162" s="17" t="s">
        <v>151</v>
      </c>
      <c r="C162" s="17" t="s">
        <v>149</v>
      </c>
      <c r="D162" s="17" t="s">
        <v>149</v>
      </c>
      <c r="E162" s="17" t="s">
        <v>150</v>
      </c>
      <c r="F162" s="17" t="s">
        <v>151</v>
      </c>
      <c r="G162" s="15">
        <v>11751.6</v>
      </c>
      <c r="H162" s="15">
        <f>SUM(H163:H167)</f>
        <v>11629.199999999999</v>
      </c>
      <c r="I162" s="15">
        <f>SUM(I163:I167)</f>
        <v>11629.199999999999</v>
      </c>
      <c r="J162" s="51">
        <f t="shared" si="15"/>
        <v>0.98958439701827827</v>
      </c>
      <c r="K162" s="51">
        <f t="shared" si="16"/>
        <v>1</v>
      </c>
    </row>
    <row r="163" spans="1:11" s="4" customFormat="1">
      <c r="A163" s="22" t="s">
        <v>57</v>
      </c>
      <c r="B163" s="17" t="s">
        <v>147</v>
      </c>
      <c r="C163" s="17" t="s">
        <v>209</v>
      </c>
      <c r="D163" s="17" t="s">
        <v>148</v>
      </c>
      <c r="E163" s="17" t="s">
        <v>211</v>
      </c>
      <c r="F163" s="17" t="s">
        <v>178</v>
      </c>
      <c r="G163" s="13">
        <v>8578</v>
      </c>
      <c r="H163" s="13">
        <v>8076.7</v>
      </c>
      <c r="I163" s="13">
        <v>8076.7</v>
      </c>
      <c r="J163" s="51">
        <f t="shared" si="15"/>
        <v>0.9415598041501515</v>
      </c>
      <c r="K163" s="51">
        <f t="shared" si="16"/>
        <v>1</v>
      </c>
    </row>
    <row r="164" spans="1:11" s="4" customFormat="1" ht="38.25">
      <c r="A164" s="22" t="s">
        <v>58</v>
      </c>
      <c r="B164" s="17" t="s">
        <v>147</v>
      </c>
      <c r="C164" s="17" t="s">
        <v>209</v>
      </c>
      <c r="D164" s="17" t="s">
        <v>148</v>
      </c>
      <c r="E164" s="17" t="s">
        <v>211</v>
      </c>
      <c r="F164" s="17" t="s">
        <v>179</v>
      </c>
      <c r="G164" s="16">
        <v>2590.6</v>
      </c>
      <c r="H164" s="16">
        <v>2562.6</v>
      </c>
      <c r="I164" s="16">
        <v>2562.6</v>
      </c>
      <c r="J164" s="51">
        <f t="shared" si="15"/>
        <v>0.9891916930440825</v>
      </c>
      <c r="K164" s="51">
        <f t="shared" si="16"/>
        <v>1</v>
      </c>
    </row>
    <row r="165" spans="1:11" s="4" customFormat="1" ht="38.25">
      <c r="A165" s="22" t="s">
        <v>46</v>
      </c>
      <c r="B165" s="17" t="s">
        <v>147</v>
      </c>
      <c r="C165" s="17" t="s">
        <v>209</v>
      </c>
      <c r="D165" s="17" t="s">
        <v>148</v>
      </c>
      <c r="E165" s="17" t="s">
        <v>211</v>
      </c>
      <c r="F165" s="17" t="s">
        <v>163</v>
      </c>
      <c r="G165" s="13">
        <v>40</v>
      </c>
      <c r="H165" s="13">
        <v>140.30000000000001</v>
      </c>
      <c r="I165" s="13">
        <v>140.30000000000001</v>
      </c>
      <c r="J165" s="51">
        <f t="shared" si="15"/>
        <v>3.5075000000000003</v>
      </c>
      <c r="K165" s="51">
        <f t="shared" si="16"/>
        <v>1</v>
      </c>
    </row>
    <row r="166" spans="1:11" s="4" customFormat="1" ht="25.5">
      <c r="A166" s="22" t="s">
        <v>47</v>
      </c>
      <c r="B166" s="17" t="s">
        <v>147</v>
      </c>
      <c r="C166" s="17" t="s">
        <v>209</v>
      </c>
      <c r="D166" s="17" t="s">
        <v>148</v>
      </c>
      <c r="E166" s="17" t="s">
        <v>211</v>
      </c>
      <c r="F166" s="17" t="s">
        <v>159</v>
      </c>
      <c r="G166" s="13">
        <v>520</v>
      </c>
      <c r="H166" s="13">
        <v>831.7</v>
      </c>
      <c r="I166" s="13">
        <v>831.7</v>
      </c>
      <c r="J166" s="51">
        <f t="shared" si="15"/>
        <v>1.5994230769230771</v>
      </c>
      <c r="K166" s="51">
        <f t="shared" si="16"/>
        <v>1</v>
      </c>
    </row>
    <row r="167" spans="1:11" s="4" customFormat="1">
      <c r="A167" s="22" t="s">
        <v>48</v>
      </c>
      <c r="B167" s="17" t="s">
        <v>147</v>
      </c>
      <c r="C167" s="17" t="s">
        <v>209</v>
      </c>
      <c r="D167" s="17" t="s">
        <v>148</v>
      </c>
      <c r="E167" s="17" t="s">
        <v>211</v>
      </c>
      <c r="F167" s="17" t="s">
        <v>164</v>
      </c>
      <c r="G167" s="16">
        <v>23</v>
      </c>
      <c r="H167" s="16">
        <v>17.899999999999999</v>
      </c>
      <c r="I167" s="16">
        <v>17.899999999999999</v>
      </c>
      <c r="J167" s="51">
        <f t="shared" si="15"/>
        <v>0.77826086956521734</v>
      </c>
      <c r="K167" s="51">
        <f t="shared" si="16"/>
        <v>1</v>
      </c>
    </row>
    <row r="168" spans="1:11" s="4" customFormat="1" ht="51">
      <c r="A168" s="21" t="s">
        <v>44</v>
      </c>
      <c r="B168" s="17" t="s">
        <v>147</v>
      </c>
      <c r="C168" s="17" t="s">
        <v>209</v>
      </c>
      <c r="D168" s="17" t="s">
        <v>160</v>
      </c>
      <c r="E168" s="17" t="s">
        <v>153</v>
      </c>
      <c r="F168" s="17" t="s">
        <v>151</v>
      </c>
      <c r="G168" s="14">
        <f>SUM(G169:G170)</f>
        <v>1071.5</v>
      </c>
      <c r="H168" s="14">
        <f t="shared" ref="H168:I168" si="22">SUM(H169:H170)</f>
        <v>935.1</v>
      </c>
      <c r="I168" s="14">
        <f t="shared" si="22"/>
        <v>935.1</v>
      </c>
      <c r="J168" s="51">
        <f t="shared" si="15"/>
        <v>0.87270181987867479</v>
      </c>
      <c r="K168" s="51">
        <f t="shared" si="16"/>
        <v>1</v>
      </c>
    </row>
    <row r="169" spans="1:11" s="4" customFormat="1" ht="25.5">
      <c r="A169" s="22" t="s">
        <v>42</v>
      </c>
      <c r="B169" s="17" t="s">
        <v>147</v>
      </c>
      <c r="C169" s="17" t="s">
        <v>209</v>
      </c>
      <c r="D169" s="17" t="s">
        <v>160</v>
      </c>
      <c r="E169" s="17" t="s">
        <v>153</v>
      </c>
      <c r="F169" s="17" t="s">
        <v>154</v>
      </c>
      <c r="G169" s="16">
        <v>823</v>
      </c>
      <c r="H169" s="16">
        <v>727.6</v>
      </c>
      <c r="I169" s="16">
        <v>727.6</v>
      </c>
      <c r="J169" s="51">
        <f t="shared" si="15"/>
        <v>0.88408262454434994</v>
      </c>
      <c r="K169" s="51">
        <f t="shared" si="16"/>
        <v>1</v>
      </c>
    </row>
    <row r="170" spans="1:11" s="4" customFormat="1" ht="51">
      <c r="A170" s="22" t="s">
        <v>39</v>
      </c>
      <c r="B170" s="17" t="s">
        <v>147</v>
      </c>
      <c r="C170" s="17" t="s">
        <v>209</v>
      </c>
      <c r="D170" s="17" t="s">
        <v>160</v>
      </c>
      <c r="E170" s="17" t="s">
        <v>153</v>
      </c>
      <c r="F170" s="17" t="s">
        <v>155</v>
      </c>
      <c r="G170" s="16">
        <v>248.5</v>
      </c>
      <c r="H170" s="16">
        <v>207.5</v>
      </c>
      <c r="I170" s="16">
        <v>207.5</v>
      </c>
      <c r="J170" s="51">
        <f t="shared" si="15"/>
        <v>0.83501006036217307</v>
      </c>
      <c r="K170" s="51">
        <f t="shared" si="16"/>
        <v>1</v>
      </c>
    </row>
    <row r="171" spans="1:11" s="4" customFormat="1">
      <c r="A171" s="21" t="s">
        <v>105</v>
      </c>
      <c r="B171" s="17" t="s">
        <v>147</v>
      </c>
      <c r="C171" s="17" t="s">
        <v>212</v>
      </c>
      <c r="D171" s="17" t="s">
        <v>149</v>
      </c>
      <c r="E171" s="17" t="s">
        <v>150</v>
      </c>
      <c r="F171" s="17" t="s">
        <v>151</v>
      </c>
      <c r="G171" s="14">
        <v>14626.9</v>
      </c>
      <c r="H171" s="14">
        <f>H172+H175+H177+H178+H179+H180</f>
        <v>10895.5</v>
      </c>
      <c r="I171" s="14">
        <f>I172+I175+I177+I178+I179+I180</f>
        <v>10463.6</v>
      </c>
      <c r="J171" s="51">
        <f t="shared" si="15"/>
        <v>0.71536689250627272</v>
      </c>
      <c r="K171" s="51">
        <f t="shared" si="16"/>
        <v>0.96035978156119506</v>
      </c>
    </row>
    <row r="172" spans="1:11" s="4" customFormat="1">
      <c r="A172" s="22" t="s">
        <v>106</v>
      </c>
      <c r="B172" s="17" t="s">
        <v>147</v>
      </c>
      <c r="C172" s="17" t="s">
        <v>212</v>
      </c>
      <c r="D172" s="17" t="s">
        <v>148</v>
      </c>
      <c r="E172" s="17" t="s">
        <v>150</v>
      </c>
      <c r="F172" s="17" t="s">
        <v>151</v>
      </c>
      <c r="G172" s="14">
        <v>600</v>
      </c>
      <c r="H172" s="14">
        <v>667.9</v>
      </c>
      <c r="I172" s="14">
        <v>662.5</v>
      </c>
      <c r="J172" s="51">
        <f t="shared" si="15"/>
        <v>1.1041666666666667</v>
      </c>
      <c r="K172" s="51">
        <f t="shared" si="16"/>
        <v>0.99191495732894153</v>
      </c>
    </row>
    <row r="173" spans="1:11" s="4" customFormat="1" ht="25.5">
      <c r="A173" s="22" t="s">
        <v>107</v>
      </c>
      <c r="B173" s="17" t="s">
        <v>147</v>
      </c>
      <c r="C173" s="17" t="s">
        <v>212</v>
      </c>
      <c r="D173" s="17" t="s">
        <v>148</v>
      </c>
      <c r="E173" s="17" t="s">
        <v>213</v>
      </c>
      <c r="F173" s="17" t="s">
        <v>151</v>
      </c>
      <c r="G173" s="16">
        <v>600</v>
      </c>
      <c r="H173" s="16">
        <v>667.9</v>
      </c>
      <c r="I173" s="16">
        <v>662.5</v>
      </c>
      <c r="J173" s="51">
        <f t="shared" si="15"/>
        <v>1.1041666666666667</v>
      </c>
      <c r="K173" s="51">
        <f t="shared" si="16"/>
        <v>0.99191495732894153</v>
      </c>
    </row>
    <row r="174" spans="1:11" s="4" customFormat="1" ht="25.5">
      <c r="A174" s="22" t="s">
        <v>108</v>
      </c>
      <c r="B174" s="17" t="s">
        <v>147</v>
      </c>
      <c r="C174" s="17" t="s">
        <v>212</v>
      </c>
      <c r="D174" s="17" t="s">
        <v>148</v>
      </c>
      <c r="E174" s="17" t="s">
        <v>213</v>
      </c>
      <c r="F174" s="17" t="s">
        <v>214</v>
      </c>
      <c r="G174" s="16">
        <v>600</v>
      </c>
      <c r="H174" s="16">
        <v>667.9</v>
      </c>
      <c r="I174" s="16">
        <v>662.5</v>
      </c>
      <c r="J174" s="51">
        <f t="shared" si="15"/>
        <v>1.1041666666666667</v>
      </c>
      <c r="K174" s="51">
        <f t="shared" si="16"/>
        <v>0.99191495732894153</v>
      </c>
    </row>
    <row r="175" spans="1:11" s="4" customFormat="1">
      <c r="A175" s="22" t="s">
        <v>109</v>
      </c>
      <c r="B175" s="17" t="s">
        <v>147</v>
      </c>
      <c r="C175" s="17" t="s">
        <v>212</v>
      </c>
      <c r="D175" s="17" t="s">
        <v>156</v>
      </c>
      <c r="E175" s="17" t="s">
        <v>215</v>
      </c>
      <c r="F175" s="17" t="s">
        <v>151</v>
      </c>
      <c r="G175" s="14">
        <v>60</v>
      </c>
      <c r="H175" s="14">
        <v>137</v>
      </c>
      <c r="I175" s="14">
        <v>137</v>
      </c>
      <c r="J175" s="51">
        <f t="shared" si="15"/>
        <v>2.2833333333333332</v>
      </c>
      <c r="K175" s="51">
        <f t="shared" si="16"/>
        <v>1</v>
      </c>
    </row>
    <row r="176" spans="1:11" s="4" customFormat="1" ht="25.5">
      <c r="A176" s="22" t="s">
        <v>110</v>
      </c>
      <c r="B176" s="17" t="s">
        <v>147</v>
      </c>
      <c r="C176" s="17" t="s">
        <v>212</v>
      </c>
      <c r="D176" s="17" t="s">
        <v>156</v>
      </c>
      <c r="E176" s="17" t="s">
        <v>215</v>
      </c>
      <c r="F176" s="17" t="s">
        <v>216</v>
      </c>
      <c r="G176" s="16">
        <v>60</v>
      </c>
      <c r="H176" s="16">
        <v>137</v>
      </c>
      <c r="I176" s="16">
        <v>137</v>
      </c>
      <c r="J176" s="51">
        <f t="shared" si="15"/>
        <v>2.2833333333333332</v>
      </c>
      <c r="K176" s="51">
        <f t="shared" si="16"/>
        <v>1</v>
      </c>
    </row>
    <row r="177" spans="1:11" s="4" customFormat="1" ht="25.5">
      <c r="A177" s="22" t="s">
        <v>111</v>
      </c>
      <c r="B177" s="17" t="s">
        <v>147</v>
      </c>
      <c r="C177" s="17" t="s">
        <v>212</v>
      </c>
      <c r="D177" s="17" t="s">
        <v>160</v>
      </c>
      <c r="E177" s="17" t="s">
        <v>217</v>
      </c>
      <c r="F177" s="17" t="s">
        <v>218</v>
      </c>
      <c r="G177" s="13">
        <v>3701.5</v>
      </c>
      <c r="H177" s="13">
        <v>3701.5</v>
      </c>
      <c r="I177" s="13">
        <v>3701.5</v>
      </c>
      <c r="J177" s="51">
        <f t="shared" si="15"/>
        <v>1</v>
      </c>
      <c r="K177" s="51">
        <f t="shared" si="16"/>
        <v>1</v>
      </c>
    </row>
    <row r="178" spans="1:11" s="4" customFormat="1">
      <c r="A178" s="22" t="s">
        <v>112</v>
      </c>
      <c r="B178" s="17" t="s">
        <v>147</v>
      </c>
      <c r="C178" s="17" t="s">
        <v>212</v>
      </c>
      <c r="D178" s="17" t="s">
        <v>160</v>
      </c>
      <c r="E178" s="17" t="s">
        <v>219</v>
      </c>
      <c r="F178" s="17" t="s">
        <v>220</v>
      </c>
      <c r="G178" s="13">
        <v>4399.7</v>
      </c>
      <c r="H178" s="13">
        <v>3413.7</v>
      </c>
      <c r="I178" s="13">
        <v>3413.5</v>
      </c>
      <c r="J178" s="51">
        <f t="shared" si="15"/>
        <v>0.77584835329681567</v>
      </c>
      <c r="K178" s="51">
        <f t="shared" si="16"/>
        <v>0.99994141254357449</v>
      </c>
    </row>
    <row r="179" spans="1:11" s="4" customFormat="1">
      <c r="A179" s="22" t="s">
        <v>113</v>
      </c>
      <c r="B179" s="17" t="s">
        <v>147</v>
      </c>
      <c r="C179" s="17" t="s">
        <v>212</v>
      </c>
      <c r="D179" s="17" t="s">
        <v>160</v>
      </c>
      <c r="E179" s="17" t="s">
        <v>221</v>
      </c>
      <c r="F179" s="17" t="s">
        <v>220</v>
      </c>
      <c r="G179" s="13">
        <v>70.400000000000006</v>
      </c>
      <c r="H179" s="13">
        <v>70.400000000000006</v>
      </c>
      <c r="I179" s="13"/>
      <c r="J179" s="51">
        <f t="shared" si="15"/>
        <v>0</v>
      </c>
      <c r="K179" s="51">
        <f t="shared" si="16"/>
        <v>0</v>
      </c>
    </row>
    <row r="180" spans="1:11" s="4" customFormat="1">
      <c r="A180" s="22" t="s">
        <v>114</v>
      </c>
      <c r="B180" s="17" t="s">
        <v>147</v>
      </c>
      <c r="C180" s="17" t="s">
        <v>212</v>
      </c>
      <c r="D180" s="17" t="s">
        <v>160</v>
      </c>
      <c r="E180" s="17" t="s">
        <v>222</v>
      </c>
      <c r="F180" s="17" t="s">
        <v>220</v>
      </c>
      <c r="G180" s="13">
        <v>3269</v>
      </c>
      <c r="H180" s="13">
        <v>2905</v>
      </c>
      <c r="I180" s="13">
        <v>2549.1</v>
      </c>
      <c r="J180" s="51">
        <f t="shared" si="15"/>
        <v>0.77977974915876413</v>
      </c>
      <c r="K180" s="51">
        <f t="shared" si="16"/>
        <v>0.87748709122203095</v>
      </c>
    </row>
    <row r="181" spans="1:11" s="4" customFormat="1">
      <c r="A181" s="21" t="s">
        <v>115</v>
      </c>
      <c r="B181" s="17" t="s">
        <v>147</v>
      </c>
      <c r="C181" s="17" t="s">
        <v>173</v>
      </c>
      <c r="D181" s="17" t="s">
        <v>149</v>
      </c>
      <c r="E181" s="17" t="s">
        <v>150</v>
      </c>
      <c r="F181" s="17" t="s">
        <v>151</v>
      </c>
      <c r="G181" s="14">
        <v>2596.5</v>
      </c>
      <c r="H181" s="14">
        <f>H182+H185</f>
        <v>2804.6</v>
      </c>
      <c r="I181" s="14">
        <f>I182+I185</f>
        <v>2804.6</v>
      </c>
      <c r="J181" s="51">
        <f t="shared" si="15"/>
        <v>1.0801463508569227</v>
      </c>
      <c r="K181" s="51">
        <f t="shared" si="16"/>
        <v>1</v>
      </c>
    </row>
    <row r="182" spans="1:11" s="4" customFormat="1" ht="76.5">
      <c r="A182" s="22" t="s">
        <v>116</v>
      </c>
      <c r="B182" s="17" t="s">
        <v>147</v>
      </c>
      <c r="C182" s="17" t="s">
        <v>173</v>
      </c>
      <c r="D182" s="17" t="s">
        <v>152</v>
      </c>
      <c r="E182" s="17" t="s">
        <v>223</v>
      </c>
      <c r="F182" s="17" t="s">
        <v>151</v>
      </c>
      <c r="G182" s="15">
        <v>1600</v>
      </c>
      <c r="H182" s="15">
        <v>1600</v>
      </c>
      <c r="I182" s="15">
        <v>1600</v>
      </c>
      <c r="J182" s="51">
        <f t="shared" si="15"/>
        <v>1</v>
      </c>
      <c r="K182" s="51">
        <f t="shared" si="16"/>
        <v>1</v>
      </c>
    </row>
    <row r="183" spans="1:11" s="4" customFormat="1" ht="51">
      <c r="A183" s="22" t="s">
        <v>117</v>
      </c>
      <c r="B183" s="17" t="s">
        <v>147</v>
      </c>
      <c r="C183" s="17" t="s">
        <v>173</v>
      </c>
      <c r="D183" s="17" t="s">
        <v>152</v>
      </c>
      <c r="E183" s="17" t="s">
        <v>223</v>
      </c>
      <c r="F183" s="17" t="s">
        <v>224</v>
      </c>
      <c r="G183" s="16"/>
      <c r="H183" s="16">
        <v>400</v>
      </c>
      <c r="I183" s="16">
        <v>400</v>
      </c>
      <c r="J183" s="51"/>
      <c r="K183" s="51">
        <f t="shared" si="16"/>
        <v>1</v>
      </c>
    </row>
    <row r="184" spans="1:11" s="4" customFormat="1" ht="25.5">
      <c r="A184" s="22" t="s">
        <v>47</v>
      </c>
      <c r="B184" s="17" t="s">
        <v>147</v>
      </c>
      <c r="C184" s="17" t="s">
        <v>173</v>
      </c>
      <c r="D184" s="17" t="s">
        <v>152</v>
      </c>
      <c r="E184" s="17" t="s">
        <v>223</v>
      </c>
      <c r="F184" s="17" t="s">
        <v>159</v>
      </c>
      <c r="G184" s="16">
        <v>1600</v>
      </c>
      <c r="H184" s="16">
        <v>1200</v>
      </c>
      <c r="I184" s="16">
        <v>1200</v>
      </c>
      <c r="J184" s="51">
        <f t="shared" si="15"/>
        <v>0.75</v>
      </c>
      <c r="K184" s="51">
        <f t="shared" si="16"/>
        <v>1</v>
      </c>
    </row>
    <row r="185" spans="1:11" s="4" customFormat="1" ht="25.5">
      <c r="A185" s="22" t="s">
        <v>118</v>
      </c>
      <c r="B185" s="17" t="s">
        <v>147</v>
      </c>
      <c r="C185" s="17" t="s">
        <v>173</v>
      </c>
      <c r="D185" s="17" t="s">
        <v>167</v>
      </c>
      <c r="E185" s="17" t="s">
        <v>153</v>
      </c>
      <c r="F185" s="17" t="s">
        <v>151</v>
      </c>
      <c r="G185" s="15">
        <v>996.5</v>
      </c>
      <c r="H185" s="15">
        <f>H186+H187</f>
        <v>1204.5999999999999</v>
      </c>
      <c r="I185" s="15">
        <f t="shared" ref="I185" si="23">I186+I187</f>
        <v>1204.5999999999999</v>
      </c>
      <c r="J185" s="51">
        <f t="shared" si="15"/>
        <v>1.208830908178625</v>
      </c>
      <c r="K185" s="51">
        <f t="shared" si="16"/>
        <v>1</v>
      </c>
    </row>
    <row r="186" spans="1:11" s="4" customFormat="1" ht="25.5">
      <c r="A186" s="22" t="s">
        <v>42</v>
      </c>
      <c r="B186" s="17" t="s">
        <v>147</v>
      </c>
      <c r="C186" s="17" t="s">
        <v>173</v>
      </c>
      <c r="D186" s="17" t="s">
        <v>167</v>
      </c>
      <c r="E186" s="17" t="s">
        <v>153</v>
      </c>
      <c r="F186" s="17" t="s">
        <v>154</v>
      </c>
      <c r="G186" s="16">
        <v>750</v>
      </c>
      <c r="H186" s="16">
        <v>938.6</v>
      </c>
      <c r="I186" s="16">
        <v>938.6</v>
      </c>
      <c r="J186" s="51">
        <f t="shared" si="15"/>
        <v>1.2514666666666667</v>
      </c>
      <c r="K186" s="51">
        <f t="shared" si="16"/>
        <v>1</v>
      </c>
    </row>
    <row r="187" spans="1:11" s="4" customFormat="1" ht="51">
      <c r="A187" s="22" t="s">
        <v>39</v>
      </c>
      <c r="B187" s="17" t="s">
        <v>147</v>
      </c>
      <c r="C187" s="17" t="s">
        <v>173</v>
      </c>
      <c r="D187" s="17" t="s">
        <v>167</v>
      </c>
      <c r="E187" s="17" t="s">
        <v>153</v>
      </c>
      <c r="F187" s="17" t="s">
        <v>155</v>
      </c>
      <c r="G187" s="16">
        <v>226.5</v>
      </c>
      <c r="H187" s="16">
        <v>266</v>
      </c>
      <c r="I187" s="16">
        <v>266</v>
      </c>
      <c r="J187" s="51">
        <f t="shared" si="15"/>
        <v>1.17439293598234</v>
      </c>
      <c r="K187" s="51">
        <f t="shared" si="16"/>
        <v>1</v>
      </c>
    </row>
    <row r="188" spans="1:11" s="4" customFormat="1" ht="25.5">
      <c r="A188" s="22" t="s">
        <v>47</v>
      </c>
      <c r="B188" s="17" t="s">
        <v>147</v>
      </c>
      <c r="C188" s="17" t="s">
        <v>173</v>
      </c>
      <c r="D188" s="17" t="s">
        <v>167</v>
      </c>
      <c r="E188" s="17" t="s">
        <v>153</v>
      </c>
      <c r="F188" s="17" t="s">
        <v>159</v>
      </c>
      <c r="G188" s="13">
        <v>20</v>
      </c>
      <c r="H188" s="13"/>
      <c r="I188" s="16"/>
      <c r="J188" s="51">
        <f t="shared" si="15"/>
        <v>0</v>
      </c>
      <c r="K188" s="51"/>
    </row>
    <row r="189" spans="1:11" s="4" customFormat="1">
      <c r="A189" s="21" t="s">
        <v>119</v>
      </c>
      <c r="B189" s="17" t="s">
        <v>147</v>
      </c>
      <c r="C189" s="17" t="s">
        <v>191</v>
      </c>
      <c r="D189" s="17" t="s">
        <v>149</v>
      </c>
      <c r="E189" s="17" t="s">
        <v>150</v>
      </c>
      <c r="F189" s="17" t="s">
        <v>151</v>
      </c>
      <c r="G189" s="14">
        <v>2537.9</v>
      </c>
      <c r="H189" s="14">
        <v>2537.9</v>
      </c>
      <c r="I189" s="14">
        <v>2537.9</v>
      </c>
      <c r="J189" s="51">
        <f t="shared" si="15"/>
        <v>1</v>
      </c>
      <c r="K189" s="51">
        <f t="shared" si="16"/>
        <v>1</v>
      </c>
    </row>
    <row r="190" spans="1:11" s="4" customFormat="1">
      <c r="A190" s="22" t="s">
        <v>120</v>
      </c>
      <c r="B190" s="17" t="s">
        <v>147</v>
      </c>
      <c r="C190" s="17" t="s">
        <v>191</v>
      </c>
      <c r="D190" s="17" t="s">
        <v>152</v>
      </c>
      <c r="E190" s="17" t="s">
        <v>225</v>
      </c>
      <c r="F190" s="17" t="s">
        <v>151</v>
      </c>
      <c r="G190" s="13">
        <v>2537.9</v>
      </c>
      <c r="H190" s="13">
        <v>2537.9</v>
      </c>
      <c r="I190" s="16">
        <v>2537.9</v>
      </c>
      <c r="J190" s="51">
        <f t="shared" si="15"/>
        <v>1</v>
      </c>
      <c r="K190" s="51">
        <f t="shared" si="16"/>
        <v>1</v>
      </c>
    </row>
    <row r="191" spans="1:11" s="4" customFormat="1" ht="51">
      <c r="A191" s="22" t="s">
        <v>121</v>
      </c>
      <c r="B191" s="17" t="s">
        <v>147</v>
      </c>
      <c r="C191" s="17" t="s">
        <v>191</v>
      </c>
      <c r="D191" s="17" t="s">
        <v>152</v>
      </c>
      <c r="E191" s="17" t="s">
        <v>225</v>
      </c>
      <c r="F191" s="17" t="s">
        <v>226</v>
      </c>
      <c r="G191" s="13">
        <v>2537.9</v>
      </c>
      <c r="H191" s="13">
        <v>2537.9</v>
      </c>
      <c r="I191" s="13">
        <v>2537.9</v>
      </c>
      <c r="J191" s="51">
        <f t="shared" si="15"/>
        <v>1</v>
      </c>
      <c r="K191" s="51">
        <f t="shared" si="16"/>
        <v>1</v>
      </c>
    </row>
    <row r="192" spans="1:11" s="4" customFormat="1" ht="25.5">
      <c r="A192" s="21" t="s">
        <v>122</v>
      </c>
      <c r="B192" s="17" t="s">
        <v>147</v>
      </c>
      <c r="C192" s="17" t="s">
        <v>176</v>
      </c>
      <c r="D192" s="17" t="s">
        <v>148</v>
      </c>
      <c r="E192" s="17" t="s">
        <v>150</v>
      </c>
      <c r="F192" s="17" t="s">
        <v>151</v>
      </c>
      <c r="G192" s="15">
        <v>88.5</v>
      </c>
      <c r="H192" s="15">
        <v>88.5</v>
      </c>
      <c r="I192" s="15">
        <v>88.5</v>
      </c>
      <c r="J192" s="51">
        <f t="shared" si="15"/>
        <v>1</v>
      </c>
      <c r="K192" s="51">
        <f t="shared" si="16"/>
        <v>1</v>
      </c>
    </row>
    <row r="193" spans="1:11" s="4" customFormat="1">
      <c r="A193" s="26" t="s">
        <v>123</v>
      </c>
      <c r="B193" s="17" t="s">
        <v>147</v>
      </c>
      <c r="C193" s="17" t="s">
        <v>176</v>
      </c>
      <c r="D193" s="17" t="s">
        <v>148</v>
      </c>
      <c r="E193" s="17" t="s">
        <v>227</v>
      </c>
      <c r="F193" s="17" t="s">
        <v>151</v>
      </c>
      <c r="G193" s="16">
        <v>88.5</v>
      </c>
      <c r="H193" s="16">
        <v>88.5</v>
      </c>
      <c r="I193" s="16">
        <v>88.5</v>
      </c>
      <c r="J193" s="51">
        <f t="shared" si="15"/>
        <v>1</v>
      </c>
      <c r="K193" s="51">
        <f t="shared" si="16"/>
        <v>1</v>
      </c>
    </row>
    <row r="194" spans="1:11" s="4" customFormat="1">
      <c r="A194" s="22" t="s">
        <v>124</v>
      </c>
      <c r="B194" s="17" t="s">
        <v>147</v>
      </c>
      <c r="C194" s="17" t="s">
        <v>176</v>
      </c>
      <c r="D194" s="17" t="s">
        <v>148</v>
      </c>
      <c r="E194" s="17" t="s">
        <v>227</v>
      </c>
      <c r="F194" s="17" t="s">
        <v>228</v>
      </c>
      <c r="G194" s="13">
        <v>88.5</v>
      </c>
      <c r="H194" s="13">
        <v>88.5</v>
      </c>
      <c r="I194" s="16">
        <v>88.5</v>
      </c>
      <c r="J194" s="51">
        <f t="shared" si="15"/>
        <v>1</v>
      </c>
      <c r="K194" s="51">
        <f t="shared" si="16"/>
        <v>1</v>
      </c>
    </row>
    <row r="195" spans="1:11" s="4" customFormat="1">
      <c r="A195" s="21" t="s">
        <v>125</v>
      </c>
      <c r="B195" s="17"/>
      <c r="C195" s="17"/>
      <c r="D195" s="17"/>
      <c r="E195" s="17"/>
      <c r="F195" s="17"/>
      <c r="G195" s="14">
        <v>655210.80000000005</v>
      </c>
      <c r="H195" s="14">
        <f>H10+H65+H78+H87+H111+H155+H171+H181+H189+H192</f>
        <v>787699.50000000012</v>
      </c>
      <c r="I195" s="14">
        <f>I10+I65+I78+I87+I111+I155+I171+I181+I189+I192</f>
        <v>785457.20000000007</v>
      </c>
      <c r="J195" s="51">
        <f t="shared" si="15"/>
        <v>1.198785490104864</v>
      </c>
      <c r="K195" s="51">
        <f t="shared" si="16"/>
        <v>0.99715335607043032</v>
      </c>
    </row>
    <row r="196" spans="1:11" s="4" customFormat="1" ht="15.75">
      <c r="A196" s="8"/>
      <c r="B196" s="19"/>
      <c r="C196" s="19"/>
      <c r="D196" s="19"/>
      <c r="E196" s="19"/>
      <c r="F196" s="19"/>
    </row>
    <row r="197" spans="1:11">
      <c r="B197" s="20"/>
      <c r="C197" s="20"/>
      <c r="D197" s="20"/>
      <c r="E197" s="20"/>
      <c r="F197" s="20"/>
    </row>
    <row r="198" spans="1:11">
      <c r="B198" s="20"/>
      <c r="C198" s="20"/>
      <c r="D198" s="20"/>
      <c r="E198" s="20"/>
      <c r="F198" s="20"/>
    </row>
    <row r="199" spans="1:11">
      <c r="B199" s="20"/>
      <c r="C199" s="20"/>
      <c r="D199" s="20"/>
      <c r="E199" s="20"/>
      <c r="F199" s="20"/>
    </row>
    <row r="200" spans="1:11">
      <c r="B200" s="20"/>
      <c r="C200" s="20"/>
      <c r="D200" s="20"/>
      <c r="E200" s="20"/>
      <c r="F200" s="20"/>
    </row>
    <row r="201" spans="1:11">
      <c r="B201" s="20"/>
      <c r="C201" s="20"/>
      <c r="D201" s="20"/>
      <c r="E201" s="20"/>
      <c r="F201" s="20"/>
    </row>
    <row r="202" spans="1:11">
      <c r="B202" s="20"/>
      <c r="C202" s="20"/>
      <c r="D202" s="20"/>
      <c r="E202" s="20"/>
      <c r="F202" s="20"/>
    </row>
    <row r="203" spans="1:11">
      <c r="B203" s="20"/>
      <c r="C203" s="20"/>
      <c r="D203" s="20"/>
      <c r="E203" s="20"/>
      <c r="F203" s="20"/>
    </row>
    <row r="204" spans="1:11">
      <c r="B204" s="20"/>
      <c r="C204" s="20"/>
      <c r="D204" s="20"/>
      <c r="E204" s="20"/>
      <c r="F204" s="20"/>
    </row>
    <row r="205" spans="1:11">
      <c r="B205" s="20"/>
      <c r="C205" s="20"/>
      <c r="D205" s="20"/>
      <c r="E205" s="20"/>
      <c r="F205" s="20"/>
    </row>
    <row r="206" spans="1:11">
      <c r="B206" s="20"/>
      <c r="C206" s="20"/>
      <c r="D206" s="20"/>
      <c r="E206" s="20"/>
      <c r="F206" s="20"/>
    </row>
    <row r="207" spans="1:11">
      <c r="B207" s="20"/>
      <c r="C207" s="20"/>
      <c r="D207" s="20"/>
      <c r="E207" s="20"/>
      <c r="F207" s="20"/>
    </row>
    <row r="208" spans="1:11">
      <c r="B208" s="20"/>
      <c r="C208" s="20"/>
      <c r="D208" s="20"/>
      <c r="E208" s="20"/>
      <c r="F208" s="20"/>
    </row>
    <row r="209" spans="2:6">
      <c r="B209" s="20"/>
      <c r="C209" s="20"/>
      <c r="D209" s="20"/>
      <c r="E209" s="20"/>
      <c r="F209" s="20"/>
    </row>
    <row r="210" spans="2:6">
      <c r="B210" s="20"/>
      <c r="C210" s="20"/>
      <c r="D210" s="20"/>
      <c r="E210" s="20"/>
      <c r="F210" s="20"/>
    </row>
    <row r="211" spans="2:6">
      <c r="B211" s="20"/>
      <c r="C211" s="20"/>
      <c r="D211" s="20"/>
      <c r="E211" s="20"/>
      <c r="F211" s="20"/>
    </row>
    <row r="212" spans="2:6">
      <c r="B212" s="20"/>
      <c r="C212" s="20"/>
      <c r="D212" s="20"/>
      <c r="E212" s="20"/>
      <c r="F212" s="20"/>
    </row>
    <row r="213" spans="2:6">
      <c r="B213" s="20"/>
      <c r="C213" s="20"/>
      <c r="D213" s="20"/>
      <c r="E213" s="20"/>
      <c r="F213" s="20"/>
    </row>
    <row r="214" spans="2:6">
      <c r="B214" s="20"/>
      <c r="C214" s="20"/>
      <c r="D214" s="20"/>
      <c r="E214" s="20"/>
      <c r="F214" s="20"/>
    </row>
    <row r="215" spans="2:6">
      <c r="B215" s="20"/>
      <c r="C215" s="20"/>
      <c r="D215" s="20"/>
      <c r="E215" s="20"/>
      <c r="F215" s="20"/>
    </row>
    <row r="216" spans="2:6">
      <c r="B216" s="20"/>
      <c r="C216" s="20"/>
      <c r="D216" s="20"/>
      <c r="E216" s="20"/>
      <c r="F216" s="20"/>
    </row>
    <row r="217" spans="2:6">
      <c r="B217" s="20"/>
      <c r="C217" s="20"/>
      <c r="D217" s="20"/>
      <c r="E217" s="20"/>
      <c r="F217" s="20"/>
    </row>
    <row r="218" spans="2:6">
      <c r="B218" s="20"/>
      <c r="C218" s="20"/>
      <c r="D218" s="20"/>
      <c r="E218" s="20"/>
      <c r="F218" s="20"/>
    </row>
    <row r="219" spans="2:6">
      <c r="B219" s="20"/>
      <c r="C219" s="20"/>
      <c r="D219" s="20"/>
      <c r="E219" s="20"/>
      <c r="F219" s="20"/>
    </row>
    <row r="220" spans="2:6">
      <c r="B220" s="20"/>
      <c r="C220" s="20"/>
      <c r="D220" s="20"/>
      <c r="E220" s="20"/>
      <c r="F220" s="20"/>
    </row>
    <row r="221" spans="2:6">
      <c r="B221" s="20"/>
      <c r="C221" s="20"/>
      <c r="D221" s="20"/>
      <c r="E221" s="20"/>
      <c r="F221" s="20"/>
    </row>
    <row r="222" spans="2:6">
      <c r="B222" s="20"/>
      <c r="C222" s="20"/>
      <c r="D222" s="20"/>
      <c r="E222" s="20"/>
      <c r="F222" s="20"/>
    </row>
    <row r="223" spans="2:6">
      <c r="B223" s="20"/>
      <c r="C223" s="20"/>
      <c r="D223" s="20"/>
      <c r="E223" s="20"/>
      <c r="F223" s="20"/>
    </row>
    <row r="224" spans="2:6">
      <c r="B224" s="20"/>
      <c r="C224" s="20"/>
      <c r="D224" s="20"/>
      <c r="E224" s="20"/>
      <c r="F224" s="20"/>
    </row>
    <row r="225" spans="2:6">
      <c r="B225" s="20"/>
      <c r="C225" s="20"/>
      <c r="D225" s="20"/>
      <c r="E225" s="20"/>
      <c r="F225" s="20"/>
    </row>
    <row r="226" spans="2:6">
      <c r="B226" s="20"/>
      <c r="C226" s="20"/>
      <c r="D226" s="20"/>
      <c r="E226" s="20"/>
      <c r="F226" s="20"/>
    </row>
    <row r="227" spans="2:6">
      <c r="B227" s="20"/>
      <c r="C227" s="20"/>
      <c r="D227" s="20"/>
      <c r="E227" s="20"/>
      <c r="F227" s="20"/>
    </row>
    <row r="228" spans="2:6">
      <c r="B228" s="20"/>
      <c r="C228" s="20"/>
      <c r="D228" s="20"/>
      <c r="E228" s="20"/>
      <c r="F228" s="20"/>
    </row>
    <row r="229" spans="2:6">
      <c r="B229" s="20"/>
      <c r="C229" s="20"/>
      <c r="D229" s="20"/>
      <c r="E229" s="20"/>
      <c r="F229" s="20"/>
    </row>
    <row r="230" spans="2:6">
      <c r="B230" s="20"/>
      <c r="C230" s="20"/>
      <c r="D230" s="20"/>
      <c r="E230" s="20"/>
      <c r="F230" s="20"/>
    </row>
    <row r="231" spans="2:6">
      <c r="B231" s="20"/>
      <c r="C231" s="20"/>
      <c r="D231" s="20"/>
      <c r="E231" s="20"/>
      <c r="F231" s="20"/>
    </row>
    <row r="232" spans="2:6">
      <c r="B232" s="20"/>
      <c r="C232" s="20"/>
      <c r="D232" s="20"/>
      <c r="E232" s="20"/>
      <c r="F232" s="20"/>
    </row>
    <row r="233" spans="2:6">
      <c r="B233" s="20"/>
      <c r="C233" s="20"/>
      <c r="D233" s="20"/>
      <c r="E233" s="20"/>
      <c r="F233" s="20"/>
    </row>
    <row r="234" spans="2:6">
      <c r="B234" s="20"/>
      <c r="C234" s="20"/>
      <c r="D234" s="20"/>
      <c r="E234" s="20"/>
      <c r="F234" s="20"/>
    </row>
    <row r="235" spans="2:6">
      <c r="B235" s="20"/>
      <c r="C235" s="20"/>
      <c r="D235" s="20"/>
      <c r="E235" s="20"/>
      <c r="F235" s="20"/>
    </row>
    <row r="236" spans="2:6">
      <c r="B236" s="20"/>
      <c r="C236" s="20"/>
      <c r="D236" s="20"/>
      <c r="E236" s="20"/>
      <c r="F236" s="20"/>
    </row>
    <row r="237" spans="2:6">
      <c r="B237" s="20"/>
      <c r="C237" s="20"/>
      <c r="D237" s="20"/>
      <c r="E237" s="20"/>
      <c r="F237" s="20"/>
    </row>
    <row r="238" spans="2:6">
      <c r="B238" s="20"/>
      <c r="C238" s="20"/>
      <c r="D238" s="20"/>
      <c r="E238" s="20"/>
      <c r="F238" s="20"/>
    </row>
    <row r="239" spans="2:6">
      <c r="B239" s="20"/>
      <c r="C239" s="20"/>
      <c r="D239" s="20"/>
      <c r="E239" s="20"/>
      <c r="F239" s="20"/>
    </row>
    <row r="240" spans="2:6">
      <c r="B240" s="20"/>
      <c r="C240" s="20"/>
      <c r="D240" s="20"/>
      <c r="E240" s="20"/>
      <c r="F240" s="20"/>
    </row>
    <row r="241" spans="2:6">
      <c r="B241" s="20"/>
      <c r="C241" s="20"/>
      <c r="D241" s="20"/>
      <c r="E241" s="20"/>
      <c r="F241" s="20"/>
    </row>
    <row r="242" spans="2:6">
      <c r="B242" s="20"/>
      <c r="C242" s="20"/>
      <c r="D242" s="20"/>
      <c r="E242" s="20"/>
      <c r="F242" s="20"/>
    </row>
    <row r="243" spans="2:6">
      <c r="B243" s="20"/>
      <c r="C243" s="20"/>
      <c r="D243" s="20"/>
      <c r="E243" s="20"/>
      <c r="F243" s="20"/>
    </row>
    <row r="244" spans="2:6">
      <c r="B244" s="20"/>
      <c r="C244" s="20"/>
      <c r="D244" s="20"/>
      <c r="E244" s="20"/>
      <c r="F244" s="20"/>
    </row>
    <row r="245" spans="2:6">
      <c r="B245" s="20"/>
      <c r="C245" s="20"/>
      <c r="D245" s="20"/>
      <c r="E245" s="20"/>
      <c r="F245" s="20"/>
    </row>
    <row r="246" spans="2:6">
      <c r="B246" s="20"/>
      <c r="C246" s="20"/>
      <c r="D246" s="20"/>
      <c r="E246" s="20"/>
      <c r="F246" s="20"/>
    </row>
    <row r="247" spans="2:6">
      <c r="B247" s="20"/>
      <c r="C247" s="20"/>
      <c r="D247" s="20"/>
      <c r="E247" s="20"/>
      <c r="F247" s="20"/>
    </row>
    <row r="248" spans="2:6">
      <c r="B248" s="20"/>
      <c r="C248" s="20"/>
      <c r="D248" s="20"/>
      <c r="E248" s="20"/>
      <c r="F248" s="20"/>
    </row>
    <row r="249" spans="2:6">
      <c r="B249" s="20"/>
      <c r="C249" s="20"/>
      <c r="D249" s="20"/>
      <c r="E249" s="20"/>
      <c r="F249" s="20"/>
    </row>
    <row r="250" spans="2:6">
      <c r="B250" s="20"/>
      <c r="C250" s="20"/>
      <c r="D250" s="20"/>
      <c r="E250" s="20"/>
      <c r="F250" s="20"/>
    </row>
    <row r="251" spans="2:6">
      <c r="B251" s="20"/>
      <c r="C251" s="20"/>
      <c r="D251" s="20"/>
      <c r="E251" s="20"/>
      <c r="F251" s="20"/>
    </row>
    <row r="252" spans="2:6">
      <c r="B252" s="20"/>
      <c r="C252" s="20"/>
      <c r="D252" s="20"/>
      <c r="E252" s="20"/>
      <c r="F252" s="20"/>
    </row>
    <row r="253" spans="2:6">
      <c r="B253" s="20"/>
      <c r="C253" s="20"/>
      <c r="D253" s="20"/>
      <c r="E253" s="20"/>
      <c r="F253" s="20"/>
    </row>
    <row r="254" spans="2:6">
      <c r="B254" s="20"/>
      <c r="C254" s="20"/>
      <c r="D254" s="20"/>
      <c r="E254" s="20"/>
      <c r="F254" s="20"/>
    </row>
    <row r="255" spans="2:6">
      <c r="B255" s="20"/>
      <c r="C255" s="20"/>
      <c r="D255" s="20"/>
      <c r="E255" s="20"/>
      <c r="F255" s="20"/>
    </row>
    <row r="256" spans="2:6">
      <c r="B256" s="20"/>
      <c r="C256" s="20"/>
      <c r="D256" s="20"/>
      <c r="E256" s="20"/>
      <c r="F256" s="20"/>
    </row>
    <row r="257" spans="2:6">
      <c r="B257" s="20"/>
      <c r="C257" s="20"/>
      <c r="D257" s="20"/>
      <c r="E257" s="20"/>
      <c r="F257" s="20"/>
    </row>
    <row r="258" spans="2:6">
      <c r="B258" s="20"/>
      <c r="C258" s="20"/>
      <c r="D258" s="20"/>
      <c r="E258" s="20"/>
      <c r="F258" s="20"/>
    </row>
    <row r="259" spans="2:6">
      <c r="B259" s="20"/>
      <c r="C259" s="20"/>
      <c r="D259" s="20"/>
      <c r="E259" s="20"/>
      <c r="F259" s="20"/>
    </row>
    <row r="260" spans="2:6">
      <c r="B260" s="20"/>
      <c r="C260" s="20"/>
      <c r="D260" s="20"/>
      <c r="E260" s="20"/>
      <c r="F260" s="20"/>
    </row>
    <row r="261" spans="2:6">
      <c r="B261" s="20"/>
      <c r="C261" s="20"/>
      <c r="D261" s="20"/>
      <c r="E261" s="20"/>
      <c r="F261" s="20"/>
    </row>
    <row r="262" spans="2:6">
      <c r="B262" s="20"/>
      <c r="C262" s="20"/>
      <c r="D262" s="20"/>
      <c r="E262" s="20"/>
      <c r="F262" s="20"/>
    </row>
    <row r="263" spans="2:6">
      <c r="B263" s="20"/>
      <c r="C263" s="20"/>
      <c r="D263" s="20"/>
      <c r="E263" s="20"/>
      <c r="F263" s="20"/>
    </row>
    <row r="264" spans="2:6">
      <c r="B264" s="20"/>
      <c r="C264" s="20"/>
      <c r="D264" s="20"/>
      <c r="E264" s="20"/>
      <c r="F264" s="20"/>
    </row>
    <row r="265" spans="2:6">
      <c r="B265" s="20"/>
      <c r="C265" s="20"/>
      <c r="D265" s="20"/>
      <c r="E265" s="20"/>
      <c r="F265" s="20"/>
    </row>
    <row r="266" spans="2:6">
      <c r="B266" s="20"/>
      <c r="C266" s="20"/>
      <c r="D266" s="20"/>
      <c r="E266" s="20"/>
      <c r="F266" s="20"/>
    </row>
    <row r="267" spans="2:6">
      <c r="B267" s="20"/>
      <c r="C267" s="20"/>
      <c r="D267" s="20"/>
      <c r="E267" s="20"/>
      <c r="F267" s="20"/>
    </row>
    <row r="268" spans="2:6">
      <c r="B268" s="20"/>
      <c r="C268" s="20"/>
      <c r="D268" s="20"/>
      <c r="E268" s="20"/>
      <c r="F268" s="20"/>
    </row>
    <row r="269" spans="2:6">
      <c r="B269" s="20"/>
      <c r="C269" s="20"/>
      <c r="D269" s="20"/>
      <c r="E269" s="20"/>
      <c r="F269" s="20"/>
    </row>
    <row r="270" spans="2:6">
      <c r="B270" s="20"/>
      <c r="C270" s="20"/>
      <c r="D270" s="20"/>
      <c r="E270" s="20"/>
      <c r="F270" s="20"/>
    </row>
    <row r="271" spans="2:6">
      <c r="B271" s="20"/>
      <c r="C271" s="20"/>
      <c r="D271" s="20"/>
      <c r="E271" s="20"/>
      <c r="F271" s="20"/>
    </row>
    <row r="272" spans="2:6">
      <c r="B272" s="20"/>
      <c r="C272" s="20"/>
      <c r="D272" s="20"/>
      <c r="E272" s="20"/>
      <c r="F272" s="20"/>
    </row>
    <row r="273" spans="2:6">
      <c r="B273" s="20"/>
      <c r="C273" s="20"/>
      <c r="D273" s="20"/>
      <c r="E273" s="20"/>
      <c r="F273" s="20"/>
    </row>
    <row r="274" spans="2:6">
      <c r="B274" s="20"/>
      <c r="C274" s="20"/>
      <c r="D274" s="20"/>
      <c r="E274" s="20"/>
      <c r="F274" s="20"/>
    </row>
    <row r="275" spans="2:6">
      <c r="B275" s="20"/>
      <c r="C275" s="20"/>
      <c r="D275" s="20"/>
      <c r="E275" s="20"/>
      <c r="F275" s="20"/>
    </row>
    <row r="276" spans="2:6">
      <c r="B276" s="20"/>
      <c r="C276" s="20"/>
      <c r="D276" s="20"/>
      <c r="E276" s="20"/>
      <c r="F276" s="20"/>
    </row>
    <row r="277" spans="2:6">
      <c r="B277" s="20"/>
      <c r="C277" s="20"/>
      <c r="D277" s="20"/>
      <c r="E277" s="20"/>
      <c r="F277" s="20"/>
    </row>
    <row r="278" spans="2:6">
      <c r="B278" s="20"/>
      <c r="C278" s="20"/>
      <c r="D278" s="20"/>
      <c r="E278" s="20"/>
      <c r="F278" s="20"/>
    </row>
    <row r="279" spans="2:6">
      <c r="B279" s="20"/>
      <c r="C279" s="20"/>
      <c r="D279" s="20"/>
      <c r="E279" s="20"/>
      <c r="F279" s="20"/>
    </row>
    <row r="280" spans="2:6">
      <c r="B280" s="20"/>
      <c r="C280" s="20"/>
      <c r="D280" s="20"/>
      <c r="E280" s="20"/>
      <c r="F280" s="20"/>
    </row>
    <row r="281" spans="2:6">
      <c r="B281" s="20"/>
      <c r="C281" s="20"/>
      <c r="D281" s="20"/>
      <c r="E281" s="20"/>
      <c r="F281" s="20"/>
    </row>
    <row r="282" spans="2:6">
      <c r="B282" s="20"/>
      <c r="C282" s="20"/>
      <c r="D282" s="20"/>
      <c r="E282" s="20"/>
      <c r="F282" s="20"/>
    </row>
    <row r="283" spans="2:6">
      <c r="B283" s="20"/>
      <c r="C283" s="20"/>
      <c r="D283" s="20"/>
      <c r="E283" s="20"/>
      <c r="F283" s="20"/>
    </row>
    <row r="284" spans="2:6">
      <c r="B284" s="20"/>
      <c r="C284" s="20"/>
      <c r="D284" s="20"/>
      <c r="E284" s="20"/>
      <c r="F284" s="20"/>
    </row>
    <row r="285" spans="2:6">
      <c r="B285" s="20"/>
      <c r="C285" s="20"/>
      <c r="D285" s="20"/>
      <c r="E285" s="20"/>
      <c r="F285" s="20"/>
    </row>
    <row r="286" spans="2:6">
      <c r="B286" s="20"/>
      <c r="C286" s="20"/>
      <c r="D286" s="20"/>
      <c r="E286" s="20"/>
      <c r="F286" s="20"/>
    </row>
    <row r="287" spans="2:6">
      <c r="B287" s="20"/>
      <c r="C287" s="20"/>
      <c r="D287" s="20"/>
      <c r="E287" s="20"/>
      <c r="F287" s="20"/>
    </row>
    <row r="288" spans="2:6">
      <c r="B288" s="20"/>
      <c r="C288" s="20"/>
      <c r="D288" s="20"/>
      <c r="E288" s="20"/>
      <c r="F288" s="20"/>
    </row>
  </sheetData>
  <mergeCells count="11">
    <mergeCell ref="A5:K5"/>
    <mergeCell ref="A6:XFD7"/>
    <mergeCell ref="A1:K1"/>
    <mergeCell ref="A3:K3"/>
    <mergeCell ref="I8:I9"/>
    <mergeCell ref="J8:J9"/>
    <mergeCell ref="K8:K9"/>
    <mergeCell ref="A8:A9"/>
    <mergeCell ref="B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F10" sqref="F10"/>
    </sheetView>
  </sheetViews>
  <sheetFormatPr defaultRowHeight="15"/>
  <cols>
    <col min="1" max="1" width="59.7109375" customWidth="1"/>
    <col min="2" max="2" width="36.42578125" customWidth="1"/>
    <col min="3" max="3" width="18.140625" customWidth="1"/>
  </cols>
  <sheetData>
    <row r="1" spans="1:8" s="4" customFormat="1" ht="15.75">
      <c r="A1" s="8"/>
    </row>
    <row r="2" spans="1:8" s="4" customFormat="1">
      <c r="A2" s="12" t="s">
        <v>244</v>
      </c>
      <c r="B2" s="52"/>
      <c r="C2" s="52"/>
      <c r="D2" s="52"/>
      <c r="E2" s="52"/>
      <c r="F2" s="52"/>
      <c r="G2" s="52"/>
      <c r="H2" s="12"/>
    </row>
    <row r="3" spans="1:8" s="4" customFormat="1">
      <c r="A3" s="12" t="s">
        <v>250</v>
      </c>
      <c r="B3" s="52"/>
      <c r="C3" s="52"/>
      <c r="D3" s="52"/>
      <c r="E3" s="52"/>
      <c r="F3" s="52"/>
      <c r="G3" s="52"/>
      <c r="H3" s="12"/>
    </row>
    <row r="4" spans="1:8" s="4" customFormat="1">
      <c r="A4" s="1"/>
      <c r="B4"/>
      <c r="C4"/>
    </row>
    <row r="5" spans="1:8" s="4" customFormat="1" ht="15.75" customHeight="1">
      <c r="A5" s="58" t="s">
        <v>127</v>
      </c>
      <c r="B5" s="58"/>
      <c r="C5" s="58"/>
      <c r="D5" s="58"/>
      <c r="E5" s="58"/>
      <c r="F5" s="58"/>
    </row>
    <row r="6" spans="1:8" s="4" customFormat="1">
      <c r="A6" s="59" t="s">
        <v>243</v>
      </c>
      <c r="B6" s="59"/>
      <c r="C6" s="59"/>
      <c r="D6" s="59"/>
      <c r="E6" s="59"/>
    </row>
    <row r="7" spans="1:8" s="4" customFormat="1" ht="15.75">
      <c r="A7" s="9"/>
      <c r="B7"/>
      <c r="C7"/>
    </row>
    <row r="8" spans="1:8" s="4" customFormat="1" ht="15.75">
      <c r="A8" s="9"/>
      <c r="B8"/>
      <c r="C8"/>
    </row>
    <row r="9" spans="1:8" s="4" customFormat="1" ht="15.75">
      <c r="A9" s="60" t="s">
        <v>128</v>
      </c>
      <c r="B9" s="60"/>
      <c r="C9" s="60"/>
    </row>
    <row r="10" spans="1:8" s="4" customFormat="1" ht="25.5">
      <c r="A10" s="31" t="s">
        <v>129</v>
      </c>
      <c r="B10" s="31" t="s">
        <v>230</v>
      </c>
      <c r="C10" s="31" t="s">
        <v>130</v>
      </c>
    </row>
    <row r="11" spans="1:8" s="4" customFormat="1">
      <c r="A11" s="30" t="s">
        <v>131</v>
      </c>
      <c r="B11" s="29"/>
      <c r="C11" s="13">
        <v>-1066.4000000000001</v>
      </c>
    </row>
    <row r="12" spans="1:8" s="4" customFormat="1" ht="38.25">
      <c r="A12" s="29" t="s">
        <v>132</v>
      </c>
      <c r="B12" s="27" t="s">
        <v>133</v>
      </c>
      <c r="C12" s="13">
        <v>0</v>
      </c>
    </row>
    <row r="13" spans="1:8" s="4" customFormat="1" ht="38.25">
      <c r="A13" s="29" t="s">
        <v>134</v>
      </c>
      <c r="B13" s="27" t="s">
        <v>135</v>
      </c>
      <c r="C13" s="16">
        <v>0</v>
      </c>
    </row>
    <row r="14" spans="1:8" s="4" customFormat="1">
      <c r="A14" s="28" t="s">
        <v>136</v>
      </c>
      <c r="B14" s="27" t="s">
        <v>146</v>
      </c>
      <c r="C14" s="13">
        <v>-1066.4000000000001</v>
      </c>
    </row>
    <row r="15" spans="1:8" s="4" customFormat="1" ht="25.5">
      <c r="A15" s="29" t="s">
        <v>137</v>
      </c>
      <c r="B15" s="27" t="s">
        <v>138</v>
      </c>
      <c r="C15" s="16">
        <v>-786523.6</v>
      </c>
    </row>
    <row r="16" spans="1:8" s="4" customFormat="1" ht="25.5">
      <c r="A16" s="29" t="s">
        <v>139</v>
      </c>
      <c r="B16" s="27" t="s">
        <v>140</v>
      </c>
      <c r="C16" s="16">
        <v>785457.2</v>
      </c>
    </row>
    <row r="17" spans="1:3" s="4" customFormat="1" ht="76.5">
      <c r="A17" s="29" t="s">
        <v>141</v>
      </c>
      <c r="B17" s="27" t="s">
        <v>142</v>
      </c>
      <c r="C17" s="16">
        <v>0</v>
      </c>
    </row>
    <row r="18" spans="1:3" s="4" customFormat="1" ht="25.5">
      <c r="A18" s="29" t="s">
        <v>229</v>
      </c>
      <c r="B18" s="27" t="s">
        <v>143</v>
      </c>
      <c r="C18" s="16">
        <v>0</v>
      </c>
    </row>
    <row r="19" spans="1:3" s="4" customFormat="1" ht="25.5">
      <c r="A19" s="29" t="s">
        <v>144</v>
      </c>
      <c r="B19" s="27" t="s">
        <v>145</v>
      </c>
      <c r="C19" s="16">
        <v>0</v>
      </c>
    </row>
    <row r="20" spans="1:3" s="4" customFormat="1">
      <c r="A20" s="10"/>
      <c r="B20"/>
      <c r="C20"/>
    </row>
    <row r="21" spans="1:3" s="4" customFormat="1">
      <c r="A21" s="11"/>
      <c r="B21"/>
      <c r="C21"/>
    </row>
    <row r="22" spans="1:3" s="4" customFormat="1">
      <c r="A22" s="11"/>
      <c r="B22"/>
      <c r="C22"/>
    </row>
  </sheetData>
  <mergeCells count="3">
    <mergeCell ref="A5:F5"/>
    <mergeCell ref="A6:E6"/>
    <mergeCell ref="A9:C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Наида_ИХ</cp:lastModifiedBy>
  <cp:lastPrinted>2020-04-22T08:10:10Z</cp:lastPrinted>
  <dcterms:created xsi:type="dcterms:W3CDTF">2019-12-11T08:27:16Z</dcterms:created>
  <dcterms:modified xsi:type="dcterms:W3CDTF">2020-04-22T08:10:45Z</dcterms:modified>
</cp:coreProperties>
</file>