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730" windowHeight="11760" activeTab="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4" i="2" l="1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50" i="2"/>
  <c r="K51" i="2"/>
  <c r="K52" i="2"/>
  <c r="K53" i="2"/>
  <c r="K54" i="2"/>
  <c r="K55" i="2"/>
  <c r="K56" i="2"/>
  <c r="K57" i="2"/>
  <c r="K59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6" i="2"/>
  <c r="K77" i="2"/>
  <c r="K78" i="2"/>
  <c r="K79" i="2"/>
  <c r="K81" i="2"/>
  <c r="K82" i="2"/>
  <c r="K83" i="2"/>
  <c r="K84" i="2"/>
  <c r="K85" i="2"/>
  <c r="K86" i="2"/>
  <c r="K87" i="2"/>
  <c r="K89" i="2"/>
  <c r="K91" i="2"/>
  <c r="K92" i="2"/>
  <c r="K93" i="2"/>
  <c r="K94" i="2"/>
  <c r="K95" i="2"/>
  <c r="K96" i="2"/>
  <c r="K97" i="2"/>
  <c r="K98" i="2"/>
  <c r="K99" i="2"/>
  <c r="K101" i="2"/>
  <c r="K102" i="2"/>
  <c r="K103" i="2"/>
  <c r="K104" i="2"/>
  <c r="K105" i="2"/>
  <c r="K106" i="2"/>
  <c r="K107" i="2"/>
  <c r="K108" i="2"/>
  <c r="K110" i="2"/>
  <c r="K111" i="2"/>
  <c r="K112" i="2"/>
  <c r="K113" i="2"/>
  <c r="K114" i="2"/>
  <c r="K115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5" i="2"/>
  <c r="K137" i="2"/>
  <c r="K138" i="2"/>
  <c r="K139" i="2"/>
  <c r="K142" i="2"/>
  <c r="K143" i="2"/>
  <c r="K144" i="2"/>
  <c r="K146" i="2"/>
  <c r="K147" i="2"/>
  <c r="K148" i="2"/>
  <c r="K149" i="2"/>
  <c r="K150" i="2"/>
  <c r="K151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6" i="2"/>
  <c r="K167" i="2"/>
  <c r="K168" i="2"/>
  <c r="K169" i="2"/>
  <c r="K171" i="2"/>
  <c r="K172" i="2"/>
  <c r="K173" i="2"/>
  <c r="K174" i="2"/>
  <c r="K175" i="2"/>
  <c r="K176" i="2"/>
  <c r="K177" i="2"/>
  <c r="K178" i="2"/>
  <c r="K180" i="2"/>
  <c r="K181" i="2"/>
  <c r="K182" i="2"/>
  <c r="K183" i="2"/>
  <c r="K184" i="2"/>
  <c r="K185" i="2"/>
  <c r="K186" i="2"/>
  <c r="K187" i="2"/>
  <c r="K188" i="2"/>
  <c r="K189" i="2"/>
  <c r="K191" i="2"/>
  <c r="K192" i="2"/>
  <c r="K193" i="2"/>
  <c r="K194" i="2"/>
  <c r="K195" i="2"/>
  <c r="K196" i="2"/>
  <c r="K197" i="2"/>
  <c r="K199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13" i="2"/>
  <c r="J13" i="2"/>
  <c r="J15" i="2"/>
  <c r="J16" i="2"/>
  <c r="J18" i="2"/>
  <c r="J19" i="2"/>
  <c r="J20" i="2"/>
  <c r="J21" i="2"/>
  <c r="J22" i="2"/>
  <c r="J23" i="2"/>
  <c r="J24" i="2"/>
  <c r="J25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1" i="2"/>
  <c r="J42" i="2"/>
  <c r="J43" i="2"/>
  <c r="J45" i="2"/>
  <c r="J47" i="2"/>
  <c r="J48" i="2"/>
  <c r="J49" i="2"/>
  <c r="J50" i="2"/>
  <c r="J51" i="2"/>
  <c r="J52" i="2"/>
  <c r="J53" i="2"/>
  <c r="J54" i="2"/>
  <c r="J55" i="2"/>
  <c r="J56" i="2"/>
  <c r="J57" i="2"/>
  <c r="J59" i="2"/>
  <c r="J60" i="2"/>
  <c r="J61" i="2"/>
  <c r="J62" i="2"/>
  <c r="J66" i="2"/>
  <c r="J67" i="2"/>
  <c r="J68" i="2"/>
  <c r="J69" i="2"/>
  <c r="J70" i="2"/>
  <c r="J71" i="2"/>
  <c r="J72" i="2"/>
  <c r="J74" i="2"/>
  <c r="J76" i="2"/>
  <c r="J77" i="2"/>
  <c r="J78" i="2"/>
  <c r="J79" i="2"/>
  <c r="J81" i="2"/>
  <c r="J82" i="2"/>
  <c r="J83" i="2"/>
  <c r="J84" i="2"/>
  <c r="J86" i="2"/>
  <c r="J87" i="2"/>
  <c r="J89" i="2"/>
  <c r="J90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40" i="2"/>
  <c r="J141" i="2"/>
  <c r="J143" i="2"/>
  <c r="J144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9" i="2"/>
  <c r="J161" i="2"/>
  <c r="J162" i="2"/>
  <c r="J164" i="2"/>
  <c r="J165" i="2"/>
  <c r="J166" i="2"/>
  <c r="J167" i="2"/>
  <c r="J169" i="2"/>
  <c r="J170" i="2"/>
  <c r="J171" i="2"/>
  <c r="J173" i="2"/>
  <c r="J174" i="2"/>
  <c r="J175" i="2"/>
  <c r="J177" i="2"/>
  <c r="J178" i="2"/>
  <c r="J179" i="2"/>
  <c r="J180" i="2"/>
  <c r="J181" i="2"/>
  <c r="J183" i="2"/>
  <c r="J184" i="2"/>
  <c r="J185" i="2"/>
  <c r="J187" i="2"/>
  <c r="J188" i="2"/>
  <c r="J189" i="2"/>
  <c r="J191" i="2"/>
  <c r="J192" i="2"/>
  <c r="J193" i="2"/>
  <c r="J194" i="2"/>
  <c r="J195" i="2"/>
  <c r="J196" i="2"/>
  <c r="J197" i="2"/>
  <c r="J199" i="2"/>
  <c r="J204" i="2"/>
  <c r="J205" i="2"/>
  <c r="J206" i="2"/>
  <c r="J207" i="2"/>
  <c r="J209" i="2"/>
  <c r="J210" i="2"/>
  <c r="J211" i="2"/>
  <c r="J212" i="2"/>
  <c r="J213" i="2"/>
  <c r="J214" i="2"/>
  <c r="J215" i="2"/>
  <c r="J216" i="2"/>
  <c r="J217" i="2"/>
  <c r="J14" i="2"/>
  <c r="I204" i="2"/>
  <c r="I13" i="2"/>
  <c r="I174" i="2"/>
  <c r="I173" i="2" s="1"/>
  <c r="I166" i="2"/>
  <c r="I130" i="2"/>
  <c r="I124" i="2" l="1"/>
  <c r="I117" i="2"/>
  <c r="I118" i="2"/>
  <c r="I93" i="2"/>
  <c r="I15" i="2" l="1"/>
  <c r="G124" i="2" l="1"/>
  <c r="H130" i="2" l="1"/>
  <c r="K130" i="2" s="1"/>
  <c r="H205" i="2"/>
  <c r="I205" i="2"/>
  <c r="H166" i="2"/>
  <c r="G118" i="2" l="1"/>
  <c r="H124" i="2"/>
  <c r="H118" i="2"/>
  <c r="H117" i="2" l="1"/>
  <c r="H93" i="2"/>
  <c r="H55" i="2"/>
  <c r="H41" i="2"/>
  <c r="F7" i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9" i="1"/>
  <c r="F6" i="1"/>
  <c r="E7" i="1"/>
  <c r="E9" i="1"/>
  <c r="E10" i="1"/>
  <c r="E11" i="1"/>
  <c r="E12" i="1"/>
  <c r="E13" i="1"/>
  <c r="E14" i="1"/>
  <c r="E16" i="1"/>
  <c r="E18" i="1"/>
  <c r="E19" i="1"/>
  <c r="E20" i="1"/>
  <c r="E21" i="1"/>
  <c r="E22" i="1"/>
  <c r="E23" i="1"/>
  <c r="E24" i="1"/>
  <c r="E25" i="1"/>
  <c r="E27" i="1"/>
  <c r="E29" i="1"/>
  <c r="E6" i="1"/>
  <c r="D27" i="1"/>
  <c r="I200" i="2" l="1"/>
  <c r="I190" i="2" s="1"/>
  <c r="J190" i="2" s="1"/>
  <c r="I41" i="2"/>
  <c r="H200" i="2"/>
  <c r="H190" i="2" l="1"/>
  <c r="K190" i="2" s="1"/>
  <c r="K200" i="2"/>
  <c r="I157" i="2"/>
  <c r="H157" i="2"/>
  <c r="I31" i="2"/>
  <c r="H31" i="2"/>
  <c r="I143" i="2" l="1"/>
  <c r="I209" i="2"/>
  <c r="I187" i="2"/>
  <c r="I83" i="2"/>
  <c r="I79" i="2"/>
  <c r="I71" i="2"/>
  <c r="I68" i="2"/>
  <c r="I47" i="2"/>
  <c r="I67" i="2" l="1"/>
  <c r="I78" i="2"/>
  <c r="I24" i="2"/>
  <c r="I161" i="2"/>
  <c r="I36" i="2"/>
  <c r="I19" i="2"/>
  <c r="H209" i="2"/>
  <c r="H204" i="2" s="1"/>
  <c r="H187" i="2"/>
  <c r="H177" i="2"/>
  <c r="I177" i="2"/>
  <c r="H161" i="2"/>
  <c r="H143" i="2"/>
  <c r="H109" i="2"/>
  <c r="I109" i="2"/>
  <c r="J109" i="2" s="1"/>
  <c r="H97" i="2"/>
  <c r="H96" i="2" s="1"/>
  <c r="I97" i="2"/>
  <c r="I96" i="2" s="1"/>
  <c r="H89" i="2"/>
  <c r="I89" i="2"/>
  <c r="H83" i="2"/>
  <c r="H79" i="2"/>
  <c r="H71" i="2"/>
  <c r="H68" i="2"/>
  <c r="I55" i="2"/>
  <c r="H47" i="2"/>
  <c r="H36" i="2"/>
  <c r="H24" i="2"/>
  <c r="H19" i="2"/>
  <c r="D22" i="1"/>
  <c r="C27" i="1"/>
  <c r="G209" i="2"/>
  <c r="G205" i="2"/>
  <c r="G190" i="2"/>
  <c r="G187" i="2"/>
  <c r="G177" i="2"/>
  <c r="G166" i="2"/>
  <c r="G161" i="2"/>
  <c r="G157" i="2"/>
  <c r="G143" i="2"/>
  <c r="G130" i="2"/>
  <c r="G109" i="2"/>
  <c r="G97" i="2"/>
  <c r="G96" i="2" s="1"/>
  <c r="G89" i="2"/>
  <c r="G83" i="2"/>
  <c r="G79" i="2"/>
  <c r="G71" i="2"/>
  <c r="G68" i="2"/>
  <c r="G55" i="2"/>
  <c r="G47" i="2"/>
  <c r="G41" i="2"/>
  <c r="G36" i="2"/>
  <c r="G31" i="2"/>
  <c r="G24" i="2"/>
  <c r="G19" i="2"/>
  <c r="G15" i="2"/>
  <c r="K109" i="2" l="1"/>
  <c r="I88" i="2"/>
  <c r="J88" i="2" s="1"/>
  <c r="H13" i="2"/>
  <c r="H173" i="2"/>
  <c r="H88" i="2"/>
  <c r="I116" i="2"/>
  <c r="H23" i="2"/>
  <c r="H67" i="2"/>
  <c r="H78" i="2"/>
  <c r="H116" i="2"/>
  <c r="K116" i="2" s="1"/>
  <c r="I23" i="2"/>
  <c r="G88" i="2"/>
  <c r="G173" i="2"/>
  <c r="G67" i="2"/>
  <c r="G78" i="2"/>
  <c r="G204" i="2"/>
  <c r="G23" i="2"/>
  <c r="G13" i="2" s="1"/>
  <c r="G116" i="2"/>
  <c r="K88" i="2" l="1"/>
  <c r="G218" i="2"/>
  <c r="H218" i="2"/>
  <c r="B27" i="1"/>
  <c r="C22" i="1"/>
  <c r="C29" i="1" s="1"/>
  <c r="B22" i="1"/>
  <c r="I218" i="2" l="1"/>
  <c r="J218" i="2" s="1"/>
  <c r="D29" i="1"/>
  <c r="B29" i="1"/>
  <c r="K218" i="2" l="1"/>
</calcChain>
</file>

<file path=xl/sharedStrings.xml><?xml version="1.0" encoding="utf-8"?>
<sst xmlns="http://schemas.openxmlformats.org/spreadsheetml/2006/main" count="1304" uniqueCount="276">
  <si>
    <t>Наименование доходов</t>
  </si>
  <si>
    <t>Налога на доходы физ.лиц</t>
  </si>
  <si>
    <t>Акцизы</t>
  </si>
  <si>
    <t>Единый налог на вмененный доход для отделных видов  деятельности</t>
  </si>
  <si>
    <t>Налог взимаемый в связи с применением упрошенной системы налогообложения</t>
  </si>
  <si>
    <t>Единый сельскохозяйственный налог</t>
  </si>
  <si>
    <t xml:space="preserve">Налог,взымаем.в связи с примен. патентной системы налогообл. </t>
  </si>
  <si>
    <t>Налог на имущ. Физ. Лиц</t>
  </si>
  <si>
    <t>Земельный налог</t>
  </si>
  <si>
    <t>Госпошлина</t>
  </si>
  <si>
    <t>Дох. от испл.им-ва,нах.в гос. и мун.собственности</t>
  </si>
  <si>
    <t>Плата при польз.прир.ресурсов.</t>
  </si>
  <si>
    <t>Дох. от оказания платных услуг и комненсации затрат гос-ва</t>
  </si>
  <si>
    <t>Доходы от продажи мат-х и немат. активов</t>
  </si>
  <si>
    <t>Штрафы,санкции,возм.ущерба</t>
  </si>
  <si>
    <t>Прочие неналоговые доходы</t>
  </si>
  <si>
    <t>Итого собственные доходы</t>
  </si>
  <si>
    <t>Дотация из РД</t>
  </si>
  <si>
    <t>Субвенция из РД</t>
  </si>
  <si>
    <t>Субсидии из РД</t>
  </si>
  <si>
    <t>Итого фин. Помощь</t>
  </si>
  <si>
    <t xml:space="preserve">Возвраты остатков прошлых лет </t>
  </si>
  <si>
    <t>ИТОГО</t>
  </si>
  <si>
    <t xml:space="preserve">                                                                             </t>
  </si>
  <si>
    <t xml:space="preserve">             </t>
  </si>
  <si>
    <t>Наименование</t>
  </si>
  <si>
    <t>Код расхода: раздел,глава, целевая статья, вид расхода</t>
  </si>
  <si>
    <t>Первонач. план по бюджету</t>
  </si>
  <si>
    <t>Уточнен. план по бюджету</t>
  </si>
  <si>
    <t>Гос. управление</t>
  </si>
  <si>
    <t>001</t>
  </si>
  <si>
    <t>01</t>
  </si>
  <si>
    <t>00</t>
  </si>
  <si>
    <t>0000000000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</si>
  <si>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</si>
  <si>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</si>
  <si>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</si>
  <si>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Глава муниципального образования</t>
  </si>
  <si>
    <t xml:space="preserve">Фонд оплаты труда государственных (муниципальных) органов </t>
  </si>
  <si>
    <t>9980020000</t>
  </si>
  <si>
    <t>121</t>
  </si>
  <si>
    <t xml:space="preserve">Взносы по обязательному соц.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</si>
  <si>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</si>
  <si>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и представительных органов муниципальных образований</t>
  </si>
  <si>
    <t>03</t>
  </si>
  <si>
    <t>9110020000</t>
  </si>
  <si>
    <t>Фонд оплаты труда государственных (муниципальных) органов</t>
  </si>
  <si>
    <t>Взносы по обязательному соц.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</si>
  <si>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</si>
  <si>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03,</t>
  </si>
  <si>
    <t>244</t>
  </si>
  <si>
    <t xml:space="preserve">Функционирование Правительства РФ, высших исполнительных органов гос. власти субъектов РФ, местных администраций </t>
  </si>
  <si>
    <t>04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</si>
  <si>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</si>
  <si>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Закупка товаров работ и услуг в сфере информационно коммуникационных технологий</t>
  </si>
  <si>
    <t>242</t>
  </si>
  <si>
    <t>Прочая закупка товаров, работ и услуг для обеспечения муниципальных нужд</t>
  </si>
  <si>
    <t>Иные бюджетные ассигнования</t>
  </si>
  <si>
    <t>800</t>
  </si>
  <si>
    <t xml:space="preserve"> Фонд оплаты труда государственных (муниципальных) органов </t>
  </si>
  <si>
    <t>Расходы для выполнения полномочий по образованию и организации деятельности административных комиссий</t>
  </si>
  <si>
    <t>9980077710</t>
  </si>
  <si>
    <t>Расходы для выполнения полномочий по образованию и организации деятельности комиссий по делам несовершеннолетних</t>
  </si>
  <si>
    <t>9980077720</t>
  </si>
  <si>
    <t>Осуществление полномочий по составлению (изменению) списков кандитатов в присяжные заседатели федеральных судов общей юрисдикции в РФ</t>
  </si>
  <si>
    <t>05</t>
  </si>
  <si>
    <t>9980051200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</si>
  <si>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</si>
  <si>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</t>
  </si>
  <si>
    <t>06</t>
  </si>
  <si>
    <t>Руководитель контрольно-счетной палаты муниципального образования и его заместители</t>
  </si>
  <si>
    <t>9360020000</t>
  </si>
  <si>
    <t>850</t>
  </si>
  <si>
    <t>Резервные фонды местных администраций</t>
  </si>
  <si>
    <t>11</t>
  </si>
  <si>
    <t>9990020680</t>
  </si>
  <si>
    <t>Резервные средства</t>
  </si>
  <si>
    <t>870</t>
  </si>
  <si>
    <t>13</t>
  </si>
  <si>
    <t>Фонд оплаты труда учреждений</t>
  </si>
  <si>
    <t>1921110590</t>
  </si>
  <si>
    <t>111</t>
  </si>
  <si>
    <t>Взносы по обязательному соц. страхованию на выплаты по оплату труда работников и иные выплаты работникам учреждений</t>
  </si>
  <si>
    <t>119</t>
  </si>
  <si>
    <t>Расходы на выполнение государственных полномочий по хранению, комплектованию, учету и использованию Архивного фонда РД</t>
  </si>
  <si>
    <t>9980077730</t>
  </si>
  <si>
    <t>Нац. безопасность и правоохр. деятельность диспетчерская служба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</si>
  <si>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</si>
  <si>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</si>
  <si>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0740120000</t>
  </si>
  <si>
    <t>Единая диспетчерская служба</t>
  </si>
  <si>
    <t>14</t>
  </si>
  <si>
    <t>000000000</t>
  </si>
  <si>
    <t>9880021000</t>
  </si>
  <si>
    <t>Национальная экономика</t>
  </si>
  <si>
    <t>Дорожное хозяйство</t>
  </si>
  <si>
    <t>Закупка товаров, работ, услуг в целях капитального ремонта муниципального имущества</t>
  </si>
  <si>
    <t>1520000590</t>
  </si>
  <si>
    <t>243</t>
  </si>
  <si>
    <t>1530053900</t>
  </si>
  <si>
    <t>Другие вопросы в области национальной экономики</t>
  </si>
  <si>
    <t>12</t>
  </si>
  <si>
    <t>9990000592</t>
  </si>
  <si>
    <t xml:space="preserve">Ж К Х </t>
  </si>
  <si>
    <t>Жилищное хозяйство</t>
  </si>
  <si>
    <t>9993500200</t>
  </si>
  <si>
    <t xml:space="preserve">Благоустройство           </t>
  </si>
  <si>
    <t>Уличное освещение</t>
  </si>
  <si>
    <t>9996000100</t>
  </si>
  <si>
    <t>Озеленение</t>
  </si>
  <si>
    <t>9996000300</t>
  </si>
  <si>
    <t>Организация и содержание мест захоронения</t>
  </si>
  <si>
    <t>9996000400</t>
  </si>
  <si>
    <t>Прочие мероприятия по благоустройству городских округов</t>
  </si>
  <si>
    <t>9996000500</t>
  </si>
  <si>
    <t>Реализация мероприятий муниципальной программы формирования комфортнойь городской среды на 2018-2022 годы</t>
  </si>
  <si>
    <t>460F255550</t>
  </si>
  <si>
    <t>Аппарат УМС И УЖХ</t>
  </si>
  <si>
    <t>9990000590</t>
  </si>
  <si>
    <t xml:space="preserve"> Закупка товаров работ и услуг в сфере информационно коммуникационных технологий </t>
  </si>
  <si>
    <t>Иные бюджетные ассигонования</t>
  </si>
  <si>
    <t>Образование</t>
  </si>
  <si>
    <t>07</t>
  </si>
  <si>
    <t>Дошкольное образование</t>
  </si>
  <si>
    <t>1910106590</t>
  </si>
  <si>
    <t>Иные выплаты персоналу учреждения, за исключением фонда оплаты труда</t>
  </si>
  <si>
    <t>112</t>
  </si>
  <si>
    <t>Школы-детские сады, школы начальные, неполные средние и средние</t>
  </si>
  <si>
    <t>1920206590</t>
  </si>
  <si>
    <t>Учреждения по внешкольной работе с детьми</t>
  </si>
  <si>
    <t>1930606590</t>
  </si>
  <si>
    <t>Молодежная политика и оздоровление детей</t>
  </si>
  <si>
    <t>3319999000</t>
  </si>
  <si>
    <t>Расходы для выполнения полномочий на организацию и осуществление деятельности по опеке и попечительству</t>
  </si>
  <si>
    <t>9980077740</t>
  </si>
  <si>
    <t>Культура</t>
  </si>
  <si>
    <t>08</t>
  </si>
  <si>
    <t>Дворцы и дома культуры, другие учреждения культуры и средств массовой информации</t>
  </si>
  <si>
    <t>Библиотеки</t>
  </si>
  <si>
    <t>2020200590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</si>
  <si>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</si>
  <si>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</si>
  <si>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</si>
  <si>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</si>
  <si>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2210728960</t>
  </si>
  <si>
    <t>Пенсии, пособия, выплачиваемые организациями сектора гос. упр.</t>
  </si>
  <si>
    <t>312</t>
  </si>
  <si>
    <t>Социальное обеспечение населения</t>
  </si>
  <si>
    <t>9985050000</t>
  </si>
  <si>
    <t>Пособия по социальной помощи населению</t>
  </si>
  <si>
    <t>360</t>
  </si>
  <si>
    <t>Субсидия гражданам на приобретение жилья</t>
  </si>
  <si>
    <t>2250050820</t>
  </si>
  <si>
    <t>412</t>
  </si>
  <si>
    <t>Пособия компенсация родит платы</t>
  </si>
  <si>
    <t>2230181540</t>
  </si>
  <si>
    <t>313</t>
  </si>
  <si>
    <t>Единовременное пособие устройство детей</t>
  </si>
  <si>
    <t>2230752600</t>
  </si>
  <si>
    <t>Пособие опекуны</t>
  </si>
  <si>
    <t>2230781520</t>
  </si>
  <si>
    <t>Физическая культура спорт</t>
  </si>
  <si>
    <r>
      <t xml:space="preserve"> </t>
    </r>
    <r>
      <rPr>
        <sz val="10"/>
        <color rgb="FF000000"/>
        <rFont val="Times New Roman"/>
        <family val="1"/>
        <charset val="204"/>
      </rPr>
      <t>Мероприятия в области городских физкультурно-оздоровительных мероприятий и обеспечение участия городских спортсменов во всероссийских физкультурно-оздоровительных мероприятиях</t>
    </r>
  </si>
  <si>
    <t>2410187010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</si>
  <si>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</si>
  <si>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</si>
  <si>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Другие вопросы в области    физкультуры и спорта</t>
  </si>
  <si>
    <t>Средства массовой информации</t>
  </si>
  <si>
    <t>Периодическая печать и издательства</t>
  </si>
  <si>
    <t>9980165000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</si>
  <si>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</si>
  <si>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</si>
  <si>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Обслуживание государ. и муниципального долга</t>
  </si>
  <si>
    <t xml:space="preserve"> Платежи по муниципальному  долгу</t>
  </si>
  <si>
    <t>2610227880</t>
  </si>
  <si>
    <t>Обслуживание муниципального долга</t>
  </si>
  <si>
    <t>730</t>
  </si>
  <si>
    <t>Всего расходов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</si>
  <si>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Приложение№ 3</t>
  </si>
  <si>
    <t>(тыс.руб.)</t>
  </si>
  <si>
    <t>Наименование показателей</t>
  </si>
  <si>
    <t xml:space="preserve">Коды классификации источников финансирования дефицита бюджета </t>
  </si>
  <si>
    <t>Сумма</t>
  </si>
  <si>
    <t>Финансовое управление Администрации МО «Город Кизилюрт»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</si>
  <si>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</si>
  <si>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001 01 03 00 00 04 0000 710</t>
  </si>
  <si>
    <t>Погашение городским бюджетом кредитов от других бюджетов бюджетной системы Российской Федерации в валюте Российской Федерации</t>
  </si>
  <si>
    <t>001 01 03 00 00 04 0000 810</t>
  </si>
  <si>
    <t>Изменение остатков средств бюджетов</t>
  </si>
  <si>
    <t>001 01 05 00 00 00 0000000</t>
  </si>
  <si>
    <t>Увеличение прочих остатков денежных средств бюджетов городских округов</t>
  </si>
  <si>
    <t>001 01 05 02 01 04 0000 510</t>
  </si>
  <si>
    <t>-Уменьшение прочих остатков денежных средств бюджетов городских округов</t>
  </si>
  <si>
    <t>001 01 05 02 01 04 0000 610</t>
  </si>
  <si>
    <t>Исполнение государственных гарантий Российской Федерации в валюте Российской Федерации 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</si>
  <si>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001 01 06 04 00 01 0000 810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</si>
  <si>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</si>
  <si>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001 01 06 05 01 04 0000 640</t>
  </si>
  <si>
    <t xml:space="preserve"> Погашение обязательств за счет прочих источников внутреннего финансирования дефицита бюджетов городских округов</t>
  </si>
  <si>
    <t>001 01 06 06 00 04 0000 810</t>
  </si>
  <si>
    <t>софинансирование на ремонт автомобильных дорог общего пользования местного значения</t>
  </si>
  <si>
    <t>Приложение №3</t>
  </si>
  <si>
    <t xml:space="preserve">Администраторы источников внутреннего финансирования дефицита   </t>
  </si>
  <si>
    <t>Первон. план на 2022 г.</t>
  </si>
  <si>
    <t>Уточнен. план на 2022 год</t>
  </si>
  <si>
    <t>Иные выплаты персоналу  государственных (муниципальных) органов за исключением фонда оплаты труда</t>
  </si>
  <si>
    <t>122</t>
  </si>
  <si>
    <t>Антитеррористические мероприятия</t>
  </si>
  <si>
    <t>9880022200</t>
  </si>
  <si>
    <t>9993500300</t>
  </si>
  <si>
    <t>Закупка энергетических ресурсов</t>
  </si>
  <si>
    <t>247</t>
  </si>
  <si>
    <t>Софинансирование с местного бюджета</t>
  </si>
  <si>
    <t>Обеспечение бесплатного двухразового питания ОВЗ</t>
  </si>
  <si>
    <t>321</t>
  </si>
  <si>
    <t>Субсидия на мун. Задание</t>
  </si>
  <si>
    <t>1930606592</t>
  </si>
  <si>
    <t>Гранты в форме субсидии</t>
  </si>
  <si>
    <t>613</t>
  </si>
  <si>
    <t>623</t>
  </si>
  <si>
    <t>633</t>
  </si>
  <si>
    <t>813</t>
  </si>
  <si>
    <t>УПРАВЛЕНИЕ ОБРАЗОВАНИЯ</t>
  </si>
  <si>
    <t>2020100590</t>
  </si>
  <si>
    <t>Межбюджетные трансферты</t>
  </si>
  <si>
    <t>Группа хозяйственного обслуживанияи Централизованная бухгалтерия</t>
  </si>
  <si>
    <t>612</t>
  </si>
  <si>
    <t>Мероприятия по отлову и содержанию безнадзорных животных</t>
  </si>
  <si>
    <t>4100664600</t>
  </si>
  <si>
    <t>Коммунальное хозяйство</t>
  </si>
  <si>
    <t>9990006802</t>
  </si>
  <si>
    <t>Субсидия на организацию двух разового питания в лагерях с дневным прибыванием детей</t>
  </si>
  <si>
    <t>1971099980</t>
  </si>
  <si>
    <t>414</t>
  </si>
  <si>
    <t xml:space="preserve">  </t>
  </si>
  <si>
    <t>Иные выплаты персоналу государственных (муниципальных) органов за исключением фонда оплаты труда</t>
  </si>
  <si>
    <t>Иные выплаты за исключением фонда оплаты труда учреждений, лицам,привлекаемым согласно законодательству для выполнения отдельных полномочий</t>
  </si>
  <si>
    <t>Доходы, получаемые в виде арендной платы за земли</t>
  </si>
  <si>
    <t>9980077830</t>
  </si>
  <si>
    <t>831</t>
  </si>
  <si>
    <t>Судебные издержки</t>
  </si>
  <si>
    <t xml:space="preserve"> </t>
  </si>
  <si>
    <t>ИСПОЛНЕНИЕ ПЛАНА ПО ДОХОДАМ ЗА 2022 год</t>
  </si>
  <si>
    <t>Исполнение за  2022 г.</t>
  </si>
  <si>
    <t>% выполнения плана  к первоначальному  плану</t>
  </si>
  <si>
    <t>% выполнения плана к уточненному плану</t>
  </si>
  <si>
    <t>Исполнение  по разделам и подразделам целевым статьям и видам расходов классификации расходов бюджета городского округа "город Кизилюрт" за 2022 год.</t>
  </si>
  <si>
    <t xml:space="preserve">Кассовое исполнение 2022 г </t>
  </si>
  <si>
    <t>% выполнения плана к первонач.  плану</t>
  </si>
  <si>
    <t xml:space="preserve">% выполнения плана к уточнен.  плану </t>
  </si>
  <si>
    <t>Бюджетные инвестиции</t>
  </si>
  <si>
    <t>167004112R</t>
  </si>
  <si>
    <t>Повышение квалификации муниципальных служащих</t>
  </si>
  <si>
    <t>01100100590</t>
  </si>
  <si>
    <t>Компенсационные выплаты</t>
  </si>
  <si>
    <t>1921110591</t>
  </si>
  <si>
    <t>Детские дошкольные учреждения(госстандарт и резервный фонд)</t>
  </si>
  <si>
    <t>1910102590</t>
  </si>
  <si>
    <t>Детские дошкольные учреждения местный бюджет</t>
  </si>
  <si>
    <t>Субсидия на мун. Задание госстандарт</t>
  </si>
  <si>
    <t>1920203590</t>
  </si>
  <si>
    <t>Иные межбюджетные ассигнования</t>
  </si>
  <si>
    <t>Проектирование дома культуры</t>
  </si>
  <si>
    <t>Модульная библиотека</t>
  </si>
  <si>
    <t>202А14540</t>
  </si>
  <si>
    <t>Физкультурно-оздоровительный комплекс</t>
  </si>
  <si>
    <t>246044112R</t>
  </si>
  <si>
    <t>Модернизация школьных систем образования</t>
  </si>
  <si>
    <t>19202R7500</t>
  </si>
  <si>
    <t xml:space="preserve">Субсидия на мун. Задание </t>
  </si>
  <si>
    <t>бюджета МО «город Кизилюрт» за  2022 год</t>
  </si>
  <si>
    <t xml:space="preserve">                                                                     Приложение №1</t>
  </si>
  <si>
    <t xml:space="preserve">                                                                                                                                                                       Приложение №4</t>
  </si>
  <si>
    <t xml:space="preserve">                                                  к решению Собрания депутатов городского округа №43-01/06   от 27.04. 2023 г.</t>
  </si>
  <si>
    <t xml:space="preserve"> к  решению Собрания депутатов городского округа № 43-01/06  от  27.04. 2023 г.                 </t>
  </si>
  <si>
    <t xml:space="preserve">                                                                             к  решению Собрания депутатов городского округа №43-01/06   от  27.04.2023 г.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</si>
</sst>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Alignment="1"/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165" fontId="14" fillId="0" borderId="1" xfId="0" applyNumberFormat="1" applyFont="1" applyBorder="1" applyAlignment="1">
      <alignment vertical="center" wrapText="1"/>
    </xf>
    <xf numFmtId="0" fontId="0" fillId="0" borderId="0" xfId="0" applyBorder="1"/>
    <xf numFmtId="165" fontId="15" fillId="0" borderId="1" xfId="0" applyNumberFormat="1" applyFont="1" applyBorder="1" applyAlignment="1">
      <alignment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164" fontId="15" fillId="0" borderId="1" xfId="0" applyNumberFormat="1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165" fontId="17" fillId="0" borderId="1" xfId="0" applyNumberFormat="1" applyFont="1" applyBorder="1" applyAlignment="1">
      <alignment horizontal="right" vertical="center" wrapText="1"/>
    </xf>
    <xf numFmtId="165" fontId="17" fillId="0" borderId="1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5" fontId="12" fillId="0" borderId="2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I5" sqref="I5"/>
    </sheetView>
  </sheetViews>
  <sheetFormatPr defaultRowHeight="15" x14ac:dyDescent="0.25"/>
  <cols>
    <col min="1" max="1" width="34.5703125" customWidth="1"/>
    <col min="2" max="3" width="14" customWidth="1"/>
    <col min="4" max="4" width="14.140625" customWidth="1"/>
    <col min="5" max="5" width="15.42578125" customWidth="1"/>
    <col min="6" max="6" width="13.5703125" customWidth="1"/>
  </cols>
  <sheetData>
    <row r="1" spans="1:13" s="25" customFormat="1" x14ac:dyDescent="0.25">
      <c r="C1" s="73" t="s">
        <v>271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x14ac:dyDescent="0.25">
      <c r="A2" s="25"/>
      <c r="B2" s="74" t="s">
        <v>274</v>
      </c>
      <c r="C2" s="74"/>
      <c r="D2" s="74"/>
      <c r="E2" s="74"/>
      <c r="F2" s="74"/>
      <c r="G2" s="23"/>
      <c r="H2" s="23"/>
      <c r="I2" s="23"/>
      <c r="J2" s="23"/>
      <c r="K2" s="23"/>
      <c r="L2" s="23"/>
      <c r="M2" s="23"/>
    </row>
    <row r="3" spans="1:13" x14ac:dyDescent="0.25">
      <c r="A3" s="72"/>
      <c r="B3" s="72"/>
      <c r="C3" s="72"/>
      <c r="D3" s="72"/>
      <c r="E3" s="1"/>
      <c r="F3" s="1"/>
    </row>
    <row r="4" spans="1:13" x14ac:dyDescent="0.25">
      <c r="A4" s="72" t="s">
        <v>242</v>
      </c>
      <c r="B4" s="72"/>
      <c r="C4" s="72"/>
      <c r="D4" s="72"/>
      <c r="E4" s="72"/>
      <c r="F4" s="72"/>
    </row>
    <row r="5" spans="1:13" ht="131.25" x14ac:dyDescent="0.25">
      <c r="A5" s="4" t="s">
        <v>0</v>
      </c>
      <c r="B5" s="4" t="s">
        <v>203</v>
      </c>
      <c r="C5" s="4" t="s">
        <v>204</v>
      </c>
      <c r="D5" s="4" t="s">
        <v>243</v>
      </c>
      <c r="E5" s="4" t="s">
        <v>244</v>
      </c>
      <c r="F5" s="66" t="s">
        <v>245</v>
      </c>
      <c r="G5" s="65" t="s">
        <v>241</v>
      </c>
    </row>
    <row r="6" spans="1:13" ht="18.75" x14ac:dyDescent="0.25">
      <c r="A6" s="5" t="s">
        <v>1</v>
      </c>
      <c r="B6" s="38">
        <v>80481</v>
      </c>
      <c r="C6" s="38">
        <v>80481</v>
      </c>
      <c r="D6" s="38">
        <v>81593.8</v>
      </c>
      <c r="E6" s="46">
        <f>D6/B6</f>
        <v>1.0138268659683651</v>
      </c>
      <c r="F6" s="46">
        <f>D6/C6</f>
        <v>1.0138268659683651</v>
      </c>
    </row>
    <row r="7" spans="1:13" ht="18.75" x14ac:dyDescent="0.25">
      <c r="A7" s="6" t="s">
        <v>2</v>
      </c>
      <c r="B7" s="39">
        <v>4842.8999999999996</v>
      </c>
      <c r="C7" s="39">
        <v>4842.8999999999996</v>
      </c>
      <c r="D7" s="67">
        <v>5331.6</v>
      </c>
      <c r="E7" s="46">
        <f t="shared" ref="E7:E29" si="0">D7/B7</f>
        <v>1.1009106114105187</v>
      </c>
      <c r="F7" s="46">
        <f t="shared" ref="F7:F29" si="1">D7/C7</f>
        <v>1.1009106114105187</v>
      </c>
    </row>
    <row r="8" spans="1:13" ht="75" x14ac:dyDescent="0.25">
      <c r="A8" s="6" t="s">
        <v>3</v>
      </c>
      <c r="B8" s="40"/>
      <c r="C8" s="40"/>
      <c r="D8" s="45">
        <v>-197.2</v>
      </c>
      <c r="E8" s="46"/>
      <c r="F8" s="46"/>
    </row>
    <row r="9" spans="1:13" ht="56.25" x14ac:dyDescent="0.25">
      <c r="A9" s="6" t="s">
        <v>4</v>
      </c>
      <c r="B9" s="40">
        <v>36500</v>
      </c>
      <c r="C9" s="40">
        <v>36500</v>
      </c>
      <c r="D9" s="67">
        <v>49880.7</v>
      </c>
      <c r="E9" s="46">
        <f t="shared" si="0"/>
        <v>1.3665945205479451</v>
      </c>
      <c r="F9" s="46">
        <f t="shared" si="1"/>
        <v>1.3665945205479451</v>
      </c>
    </row>
    <row r="10" spans="1:13" ht="56.25" x14ac:dyDescent="0.25">
      <c r="A10" s="6" t="s">
        <v>5</v>
      </c>
      <c r="B10" s="40">
        <v>1100</v>
      </c>
      <c r="C10" s="40">
        <v>1100</v>
      </c>
      <c r="D10" s="39">
        <v>1487.7</v>
      </c>
      <c r="E10" s="46">
        <f t="shared" si="0"/>
        <v>1.3524545454545456</v>
      </c>
      <c r="F10" s="46">
        <f t="shared" si="1"/>
        <v>1.3524545454545456</v>
      </c>
    </row>
    <row r="11" spans="1:13" ht="56.25" x14ac:dyDescent="0.25">
      <c r="A11" s="6" t="s">
        <v>6</v>
      </c>
      <c r="B11" s="40">
        <v>300</v>
      </c>
      <c r="C11" s="40">
        <v>300</v>
      </c>
      <c r="D11" s="39">
        <v>1253.8</v>
      </c>
      <c r="E11" s="46">
        <f t="shared" si="0"/>
        <v>4.1793333333333331</v>
      </c>
      <c r="F11" s="46">
        <f t="shared" si="1"/>
        <v>4.1793333333333331</v>
      </c>
    </row>
    <row r="12" spans="1:13" ht="18.75" x14ac:dyDescent="0.25">
      <c r="A12" s="5" t="s">
        <v>7</v>
      </c>
      <c r="B12" s="41">
        <v>10885</v>
      </c>
      <c r="C12" s="41">
        <v>10885</v>
      </c>
      <c r="D12" s="38">
        <v>12071.9</v>
      </c>
      <c r="E12" s="46">
        <f t="shared" si="0"/>
        <v>1.1090399632521819</v>
      </c>
      <c r="F12" s="46">
        <f t="shared" si="1"/>
        <v>1.1090399632521819</v>
      </c>
    </row>
    <row r="13" spans="1:13" ht="18.75" x14ac:dyDescent="0.25">
      <c r="A13" s="5" t="s">
        <v>8</v>
      </c>
      <c r="B13" s="41">
        <v>22900</v>
      </c>
      <c r="C13" s="41">
        <v>22900</v>
      </c>
      <c r="D13" s="38">
        <v>12220.2</v>
      </c>
      <c r="E13" s="46">
        <f t="shared" si="0"/>
        <v>0.53363318777292579</v>
      </c>
      <c r="F13" s="46">
        <f t="shared" si="1"/>
        <v>0.53363318777292579</v>
      </c>
    </row>
    <row r="14" spans="1:13" ht="18.75" x14ac:dyDescent="0.25">
      <c r="A14" s="5" t="s">
        <v>9</v>
      </c>
      <c r="B14" s="41">
        <v>2400</v>
      </c>
      <c r="C14" s="41">
        <v>2400</v>
      </c>
      <c r="D14" s="38">
        <v>3852.6</v>
      </c>
      <c r="E14" s="46">
        <f t="shared" si="0"/>
        <v>1.6052500000000001</v>
      </c>
      <c r="F14" s="46">
        <f t="shared" si="1"/>
        <v>1.6052500000000001</v>
      </c>
    </row>
    <row r="15" spans="1:13" s="25" customFormat="1" ht="56.25" x14ac:dyDescent="0.25">
      <c r="A15" s="5" t="s">
        <v>237</v>
      </c>
      <c r="B15" s="41"/>
      <c r="C15" s="41">
        <v>5000</v>
      </c>
      <c r="D15" s="38">
        <v>7968.4</v>
      </c>
      <c r="E15" s="46"/>
      <c r="F15" s="46">
        <f t="shared" si="1"/>
        <v>1.59368</v>
      </c>
    </row>
    <row r="16" spans="1:13" ht="37.5" x14ac:dyDescent="0.25">
      <c r="A16" s="62" t="s">
        <v>10</v>
      </c>
      <c r="B16" s="63">
        <v>6600</v>
      </c>
      <c r="C16" s="63">
        <v>1600</v>
      </c>
      <c r="D16" s="64">
        <v>2625.6</v>
      </c>
      <c r="E16" s="46">
        <f t="shared" si="0"/>
        <v>0.39781818181818179</v>
      </c>
      <c r="F16" s="46">
        <f t="shared" si="1"/>
        <v>1.641</v>
      </c>
    </row>
    <row r="17" spans="1:6" ht="37.5" x14ac:dyDescent="0.25">
      <c r="A17" s="5" t="s">
        <v>11</v>
      </c>
      <c r="B17" s="42"/>
      <c r="C17" s="42"/>
      <c r="D17" s="43">
        <v>226.8</v>
      </c>
      <c r="E17" s="46"/>
      <c r="F17" s="46"/>
    </row>
    <row r="18" spans="1:6" ht="56.25" x14ac:dyDescent="0.25">
      <c r="A18" s="6" t="s">
        <v>12</v>
      </c>
      <c r="B18" s="40">
        <v>23000</v>
      </c>
      <c r="C18" s="40">
        <v>32506</v>
      </c>
      <c r="D18" s="39">
        <v>31294.7</v>
      </c>
      <c r="E18" s="46">
        <f t="shared" si="0"/>
        <v>1.3606391304347827</v>
      </c>
      <c r="F18" s="46">
        <f t="shared" si="1"/>
        <v>0.96273611025656802</v>
      </c>
    </row>
    <row r="19" spans="1:6" ht="37.5" x14ac:dyDescent="0.25">
      <c r="A19" s="5" t="s">
        <v>13</v>
      </c>
      <c r="B19" s="41">
        <v>3000</v>
      </c>
      <c r="C19" s="41">
        <v>14054.2</v>
      </c>
      <c r="D19" s="38">
        <v>17718.7</v>
      </c>
      <c r="E19" s="46">
        <f t="shared" si="0"/>
        <v>5.9062333333333337</v>
      </c>
      <c r="F19" s="46">
        <f t="shared" si="1"/>
        <v>1.2607405615403224</v>
      </c>
    </row>
    <row r="20" spans="1:6" ht="37.5" x14ac:dyDescent="0.25">
      <c r="A20" s="5" t="s">
        <v>14</v>
      </c>
      <c r="B20" s="41">
        <v>3300</v>
      </c>
      <c r="C20" s="41">
        <v>3300</v>
      </c>
      <c r="D20" s="38">
        <v>2825.1</v>
      </c>
      <c r="E20" s="46">
        <f t="shared" si="0"/>
        <v>0.85609090909090901</v>
      </c>
      <c r="F20" s="46">
        <f t="shared" si="1"/>
        <v>0.85609090909090901</v>
      </c>
    </row>
    <row r="21" spans="1:6" ht="37.5" x14ac:dyDescent="0.25">
      <c r="A21" s="5" t="s">
        <v>15</v>
      </c>
      <c r="B21" s="41">
        <v>200</v>
      </c>
      <c r="C21" s="41">
        <v>1118</v>
      </c>
      <c r="D21" s="38">
        <v>-1453.5</v>
      </c>
      <c r="E21" s="46">
        <f t="shared" si="0"/>
        <v>-7.2675000000000001</v>
      </c>
      <c r="F21" s="46">
        <f t="shared" si="1"/>
        <v>-1.3000894454382828</v>
      </c>
    </row>
    <row r="22" spans="1:6" ht="18.75" x14ac:dyDescent="0.25">
      <c r="A22" s="7" t="s">
        <v>16</v>
      </c>
      <c r="B22" s="44">
        <f>SUM(B6:B21)</f>
        <v>195508.9</v>
      </c>
      <c r="C22" s="44">
        <f t="shared" ref="C22:D22" si="2">SUM(C6:C21)</f>
        <v>216987.1</v>
      </c>
      <c r="D22" s="44">
        <f t="shared" si="2"/>
        <v>228700.90000000005</v>
      </c>
      <c r="E22" s="46">
        <f t="shared" si="0"/>
        <v>1.169772322385324</v>
      </c>
      <c r="F22" s="46">
        <f t="shared" si="1"/>
        <v>1.0539838543397282</v>
      </c>
    </row>
    <row r="23" spans="1:6" ht="18.75" x14ac:dyDescent="0.25">
      <c r="A23" s="8" t="s">
        <v>17</v>
      </c>
      <c r="B23" s="38">
        <v>142703</v>
      </c>
      <c r="C23" s="38">
        <v>142524</v>
      </c>
      <c r="D23" s="38">
        <v>142524</v>
      </c>
      <c r="E23" s="46">
        <f t="shared" si="0"/>
        <v>0.99874564655263032</v>
      </c>
      <c r="F23" s="46">
        <f t="shared" si="1"/>
        <v>1</v>
      </c>
    </row>
    <row r="24" spans="1:6" ht="18.75" x14ac:dyDescent="0.25">
      <c r="A24" s="8" t="s">
        <v>18</v>
      </c>
      <c r="B24" s="38">
        <v>545929.1</v>
      </c>
      <c r="C24" s="38">
        <v>574868.5</v>
      </c>
      <c r="D24" s="38">
        <v>574868.5</v>
      </c>
      <c r="E24" s="46">
        <f t="shared" si="0"/>
        <v>1.0530094475637954</v>
      </c>
      <c r="F24" s="46">
        <f t="shared" si="1"/>
        <v>1</v>
      </c>
    </row>
    <row r="25" spans="1:6" ht="18.75" x14ac:dyDescent="0.25">
      <c r="A25" s="8" t="s">
        <v>19</v>
      </c>
      <c r="B25" s="38">
        <v>89278.2</v>
      </c>
      <c r="C25" s="38">
        <v>381009.9</v>
      </c>
      <c r="D25" s="38">
        <v>381009.9</v>
      </c>
      <c r="E25" s="46">
        <f t="shared" si="0"/>
        <v>4.2676700471111655</v>
      </c>
      <c r="F25" s="46">
        <f t="shared" si="1"/>
        <v>1</v>
      </c>
    </row>
    <row r="26" spans="1:6" s="25" customFormat="1" ht="18.75" x14ac:dyDescent="0.25">
      <c r="A26" s="8" t="s">
        <v>224</v>
      </c>
      <c r="B26" s="38"/>
      <c r="C26" s="38">
        <v>52263.7</v>
      </c>
      <c r="D26" s="38">
        <v>52263.7</v>
      </c>
      <c r="E26" s="46"/>
      <c r="F26" s="46">
        <f t="shared" si="1"/>
        <v>1</v>
      </c>
    </row>
    <row r="27" spans="1:6" ht="18.75" x14ac:dyDescent="0.25">
      <c r="A27" s="7" t="s">
        <v>20</v>
      </c>
      <c r="B27" s="44">
        <f>SUM(B23:B25)</f>
        <v>777910.29999999993</v>
      </c>
      <c r="C27" s="44">
        <f>SUM(C23:C26)</f>
        <v>1150666.0999999999</v>
      </c>
      <c r="D27" s="44">
        <f>D23+D24+D25+D26</f>
        <v>1150666.0999999999</v>
      </c>
      <c r="E27" s="46">
        <f t="shared" si="0"/>
        <v>1.4791758124297878</v>
      </c>
      <c r="F27" s="46">
        <f t="shared" si="1"/>
        <v>1</v>
      </c>
    </row>
    <row r="28" spans="1:6" ht="37.5" x14ac:dyDescent="0.25">
      <c r="A28" s="5" t="s">
        <v>21</v>
      </c>
      <c r="B28" s="43"/>
      <c r="C28" s="43"/>
      <c r="D28" s="43">
        <v>-2712.2</v>
      </c>
      <c r="E28" s="46"/>
      <c r="F28" s="46"/>
    </row>
    <row r="29" spans="1:6" ht="18.75" x14ac:dyDescent="0.25">
      <c r="A29" s="9" t="s">
        <v>22</v>
      </c>
      <c r="B29" s="44">
        <f>B22+B27-B28</f>
        <v>973419.2</v>
      </c>
      <c r="C29" s="44">
        <f t="shared" ref="C29" si="3">C22+C27-C28</f>
        <v>1367653.2</v>
      </c>
      <c r="D29" s="50">
        <f>D22+D27+D28</f>
        <v>1376654.8</v>
      </c>
      <c r="E29" s="46">
        <f t="shared" si="0"/>
        <v>1.4142466061898102</v>
      </c>
      <c r="F29" s="46">
        <f t="shared" si="1"/>
        <v>1.0065817854994235</v>
      </c>
    </row>
    <row r="30" spans="1:6" ht="15.75" x14ac:dyDescent="0.25">
      <c r="A30" s="3" t="s">
        <v>23</v>
      </c>
      <c r="B30" s="1"/>
      <c r="C30" s="1"/>
      <c r="D30" s="1"/>
      <c r="E30" s="1"/>
      <c r="F30" s="1"/>
    </row>
    <row r="31" spans="1:6" ht="15.75" x14ac:dyDescent="0.25">
      <c r="A31" s="2"/>
      <c r="B31" s="1"/>
      <c r="C31" s="1"/>
    </row>
  </sheetData>
  <mergeCells count="4">
    <mergeCell ref="A4:F4"/>
    <mergeCell ref="A3:D3"/>
    <mergeCell ref="C1:M1"/>
    <mergeCell ref="B2:F2"/>
  </mergeCells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1"/>
  <sheetViews>
    <sheetView tabSelected="1" zoomScale="98" zoomScaleNormal="98" workbookViewId="0">
      <selection activeCell="O6" sqref="O6"/>
    </sheetView>
  </sheetViews>
  <sheetFormatPr defaultRowHeight="15" x14ac:dyDescent="0.25"/>
  <cols>
    <col min="1" max="1" width="23.85546875" customWidth="1"/>
    <col min="2" max="2" width="7" customWidth="1"/>
    <col min="3" max="3" width="7.140625" customWidth="1"/>
    <col min="4" max="4" width="7.42578125" customWidth="1"/>
    <col min="5" max="5" width="13" customWidth="1"/>
    <col min="6" max="6" width="7.42578125" customWidth="1"/>
    <col min="7" max="7" width="11.7109375" customWidth="1"/>
    <col min="8" max="10" width="11.7109375" style="25" customWidth="1"/>
    <col min="11" max="11" width="12" customWidth="1"/>
    <col min="12" max="12" width="11.85546875" customWidth="1"/>
    <col min="13" max="13" width="7.42578125" customWidth="1"/>
    <col min="14" max="14" width="8.7109375" customWidth="1"/>
  </cols>
  <sheetData>
    <row r="2" spans="1:14" x14ac:dyDescent="0.25">
      <c r="A2" s="77" t="s">
        <v>272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x14ac:dyDescent="0.25">
      <c r="A4" s="77" t="s">
        <v>275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x14ac:dyDescent="0.25">
      <c r="A5" s="12" t="s">
        <v>24</v>
      </c>
      <c r="B5" s="11"/>
      <c r="C5" s="11"/>
      <c r="D5" s="11"/>
      <c r="E5" s="11"/>
      <c r="F5" s="11"/>
      <c r="G5" s="11"/>
      <c r="H5" s="26"/>
      <c r="I5" s="26"/>
      <c r="J5" s="26"/>
      <c r="K5" s="11"/>
      <c r="L5" s="11"/>
      <c r="M5" s="11"/>
      <c r="N5" s="11"/>
    </row>
    <row r="6" spans="1:14" ht="48" customHeight="1" x14ac:dyDescent="0.25">
      <c r="A6" s="75" t="s">
        <v>246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51"/>
      <c r="M6" s="51"/>
      <c r="N6" s="51"/>
    </row>
    <row r="7" spans="1:14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51"/>
      <c r="M7" s="51"/>
      <c r="N7" s="51"/>
    </row>
    <row r="8" spans="1:14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56"/>
      <c r="M9" s="10"/>
      <c r="N9" s="10"/>
    </row>
    <row r="10" spans="1:14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10"/>
      <c r="M10" s="10"/>
      <c r="N10" s="10"/>
    </row>
    <row r="11" spans="1:14" ht="15" customHeight="1" x14ac:dyDescent="0.25">
      <c r="A11" s="79" t="s">
        <v>25</v>
      </c>
      <c r="B11" s="79" t="s">
        <v>26</v>
      </c>
      <c r="C11" s="79"/>
      <c r="D11" s="79"/>
      <c r="E11" s="79"/>
      <c r="F11" s="79"/>
      <c r="G11" s="79" t="s">
        <v>27</v>
      </c>
      <c r="H11" s="79" t="s">
        <v>28</v>
      </c>
      <c r="I11" s="80" t="s">
        <v>247</v>
      </c>
      <c r="J11" s="80" t="s">
        <v>248</v>
      </c>
      <c r="K11" s="80" t="s">
        <v>249</v>
      </c>
      <c r="L11" s="10"/>
      <c r="M11" s="10"/>
      <c r="N11" s="10"/>
    </row>
    <row r="12" spans="1:14" ht="57.75" customHeight="1" x14ac:dyDescent="0.25">
      <c r="A12" s="79"/>
      <c r="B12" s="79"/>
      <c r="C12" s="79"/>
      <c r="D12" s="79"/>
      <c r="E12" s="79"/>
      <c r="F12" s="79"/>
      <c r="G12" s="79"/>
      <c r="H12" s="79"/>
      <c r="I12" s="80"/>
      <c r="J12" s="80"/>
      <c r="K12" s="80"/>
      <c r="L12" s="25"/>
      <c r="M12" s="10"/>
      <c r="N12" s="10"/>
    </row>
    <row r="13" spans="1:14" x14ac:dyDescent="0.25">
      <c r="A13" s="18" t="s">
        <v>29</v>
      </c>
      <c r="B13" s="15" t="s">
        <v>30</v>
      </c>
      <c r="C13" s="15" t="s">
        <v>31</v>
      </c>
      <c r="D13" s="15" t="s">
        <v>32</v>
      </c>
      <c r="E13" s="15" t="s">
        <v>33</v>
      </c>
      <c r="F13" s="15" t="s">
        <v>34</v>
      </c>
      <c r="G13" s="52">
        <f>G14+G19+G23+G40+G41+G47+G53+G55+G61</f>
        <v>33234.9</v>
      </c>
      <c r="H13" s="57">
        <f>H14+H19+H23+H40+H41+H47+H53+H55+H61+H63+H64+H65+H66</f>
        <v>43187.7</v>
      </c>
      <c r="I13" s="57">
        <f t="shared" ref="I13" si="0">I14+I19+I23+I40+I41+I47+I53+I55+I61+I63+I64+I65+I66</f>
        <v>42552.5</v>
      </c>
      <c r="J13" s="60">
        <f>I13/G13</f>
        <v>1.2803558909459634</v>
      </c>
      <c r="K13" s="60">
        <f>I13/H13</f>
        <v>0.98529210863278205</v>
      </c>
      <c r="L13" s="10"/>
      <c r="M13" s="10"/>
      <c r="N13" s="10"/>
    </row>
    <row r="14" spans="1:14" ht="51" x14ac:dyDescent="0.25">
      <c r="A14" s="19" t="s">
        <v>35</v>
      </c>
      <c r="B14" s="15" t="s">
        <v>30</v>
      </c>
      <c r="C14" s="15" t="s">
        <v>31</v>
      </c>
      <c r="D14" s="15" t="s">
        <v>36</v>
      </c>
      <c r="E14" s="15" t="s">
        <v>33</v>
      </c>
      <c r="F14" s="15" t="s">
        <v>34</v>
      </c>
      <c r="G14" s="52">
        <v>1538.3</v>
      </c>
      <c r="H14" s="57">
        <v>1906.4</v>
      </c>
      <c r="I14" s="57">
        <v>1406.4</v>
      </c>
      <c r="J14" s="60">
        <f>I14/G14</f>
        <v>0.91425599687967241</v>
      </c>
      <c r="K14" s="60">
        <f t="shared" ref="K14:K77" si="1">I14/H14</f>
        <v>0.73772555602182122</v>
      </c>
      <c r="L14" s="10"/>
      <c r="M14" s="10"/>
      <c r="N14" s="10" t="s">
        <v>234</v>
      </c>
    </row>
    <row r="15" spans="1:14" ht="25.5" x14ac:dyDescent="0.25">
      <c r="A15" s="19" t="s">
        <v>37</v>
      </c>
      <c r="B15" s="14" t="s">
        <v>30</v>
      </c>
      <c r="C15" s="14" t="s">
        <v>31</v>
      </c>
      <c r="D15" s="14" t="s">
        <v>36</v>
      </c>
      <c r="E15" s="14" t="s">
        <v>33</v>
      </c>
      <c r="F15" s="14" t="s">
        <v>34</v>
      </c>
      <c r="G15" s="49">
        <f>SUM(G16:G18)</f>
        <v>1538.3</v>
      </c>
      <c r="H15" s="58">
        <v>1906.4</v>
      </c>
      <c r="I15" s="58">
        <f>SUM(I16:I18)</f>
        <v>1406.3999999999999</v>
      </c>
      <c r="J15" s="60">
        <f t="shared" ref="J15:J78" si="2">I15/G15</f>
        <v>0.91425599687967229</v>
      </c>
      <c r="K15" s="60">
        <f t="shared" si="1"/>
        <v>0.73772555602182111</v>
      </c>
      <c r="L15" s="10"/>
      <c r="M15" s="10"/>
      <c r="N15" s="10"/>
    </row>
    <row r="16" spans="1:14" ht="38.25" x14ac:dyDescent="0.25">
      <c r="A16" s="19" t="s">
        <v>38</v>
      </c>
      <c r="B16" s="14" t="s">
        <v>30</v>
      </c>
      <c r="C16" s="14" t="s">
        <v>31</v>
      </c>
      <c r="D16" s="14" t="s">
        <v>36</v>
      </c>
      <c r="E16" s="14" t="s">
        <v>39</v>
      </c>
      <c r="F16" s="14" t="s">
        <v>40</v>
      </c>
      <c r="G16" s="49">
        <v>1181.5</v>
      </c>
      <c r="H16" s="58">
        <v>1082.0999999999999</v>
      </c>
      <c r="I16" s="58">
        <v>1082.0999999999999</v>
      </c>
      <c r="J16" s="60">
        <f t="shared" si="2"/>
        <v>0.91586965721540403</v>
      </c>
      <c r="K16" s="60">
        <f t="shared" si="1"/>
        <v>1</v>
      </c>
    </row>
    <row r="17" spans="1:11" s="25" customFormat="1" ht="63.75" x14ac:dyDescent="0.25">
      <c r="A17" s="19" t="s">
        <v>235</v>
      </c>
      <c r="B17" s="14" t="s">
        <v>30</v>
      </c>
      <c r="C17" s="14" t="s">
        <v>31</v>
      </c>
      <c r="D17" s="14" t="s">
        <v>36</v>
      </c>
      <c r="E17" s="14" t="s">
        <v>39</v>
      </c>
      <c r="F17" s="14" t="s">
        <v>206</v>
      </c>
      <c r="G17" s="49"/>
      <c r="H17" s="58">
        <v>500</v>
      </c>
      <c r="I17" s="58"/>
      <c r="J17" s="60"/>
      <c r="K17" s="60">
        <f t="shared" si="1"/>
        <v>0</v>
      </c>
    </row>
    <row r="18" spans="1:11" ht="89.25" x14ac:dyDescent="0.25">
      <c r="A18" s="19" t="s">
        <v>41</v>
      </c>
      <c r="B18" s="14" t="s">
        <v>30</v>
      </c>
      <c r="C18" s="14" t="s">
        <v>31</v>
      </c>
      <c r="D18" s="14" t="s">
        <v>36</v>
      </c>
      <c r="E18" s="14" t="s">
        <v>39</v>
      </c>
      <c r="F18" s="14" t="s">
        <v>42</v>
      </c>
      <c r="G18" s="53">
        <v>356.8</v>
      </c>
      <c r="H18" s="55">
        <v>324.3</v>
      </c>
      <c r="I18" s="55">
        <v>324.3</v>
      </c>
      <c r="J18" s="60">
        <f t="shared" si="2"/>
        <v>0.90891255605381172</v>
      </c>
      <c r="K18" s="60">
        <f t="shared" si="1"/>
        <v>1</v>
      </c>
    </row>
    <row r="19" spans="1:11" ht="89.25" x14ac:dyDescent="0.25">
      <c r="A19" s="19" t="s">
        <v>43</v>
      </c>
      <c r="B19" s="15" t="s">
        <v>30</v>
      </c>
      <c r="C19" s="15" t="s">
        <v>31</v>
      </c>
      <c r="D19" s="15" t="s">
        <v>44</v>
      </c>
      <c r="E19" s="15" t="s">
        <v>45</v>
      </c>
      <c r="F19" s="15" t="s">
        <v>34</v>
      </c>
      <c r="G19" s="48">
        <f>SUM(G20:G22)</f>
        <v>2120.3000000000002</v>
      </c>
      <c r="H19" s="61">
        <f>SUM(H20:H22)</f>
        <v>1946.3000000000002</v>
      </c>
      <c r="I19" s="61">
        <f t="shared" ref="I19" si="3">SUM(I20:I22)</f>
        <v>1946.3000000000002</v>
      </c>
      <c r="J19" s="60">
        <f t="shared" si="2"/>
        <v>0.91793614111210675</v>
      </c>
      <c r="K19" s="60">
        <f t="shared" si="1"/>
        <v>1</v>
      </c>
    </row>
    <row r="20" spans="1:11" ht="38.25" x14ac:dyDescent="0.25">
      <c r="A20" s="19" t="s">
        <v>46</v>
      </c>
      <c r="B20" s="14" t="s">
        <v>30</v>
      </c>
      <c r="C20" s="14" t="s">
        <v>31</v>
      </c>
      <c r="D20" s="14" t="s">
        <v>44</v>
      </c>
      <c r="E20" s="14" t="s">
        <v>45</v>
      </c>
      <c r="F20" s="14" t="s">
        <v>40</v>
      </c>
      <c r="G20" s="49">
        <v>1170</v>
      </c>
      <c r="H20" s="58">
        <v>1140.5</v>
      </c>
      <c r="I20" s="58">
        <v>1140.5</v>
      </c>
      <c r="J20" s="60">
        <f t="shared" si="2"/>
        <v>0.97478632478632476</v>
      </c>
      <c r="K20" s="60">
        <f t="shared" si="1"/>
        <v>1</v>
      </c>
    </row>
    <row r="21" spans="1:11" ht="89.25" x14ac:dyDescent="0.25">
      <c r="A21" s="19" t="s">
        <v>47</v>
      </c>
      <c r="B21" s="14" t="s">
        <v>30</v>
      </c>
      <c r="C21" s="14" t="s">
        <v>31</v>
      </c>
      <c r="D21" s="14" t="s">
        <v>44</v>
      </c>
      <c r="E21" s="14" t="s">
        <v>45</v>
      </c>
      <c r="F21" s="14" t="s">
        <v>42</v>
      </c>
      <c r="G21" s="53">
        <v>353.3</v>
      </c>
      <c r="H21" s="55">
        <v>340.2</v>
      </c>
      <c r="I21" s="55">
        <v>340.2</v>
      </c>
      <c r="J21" s="60">
        <f t="shared" si="2"/>
        <v>0.96292103028587595</v>
      </c>
      <c r="K21" s="60">
        <f t="shared" si="1"/>
        <v>1</v>
      </c>
    </row>
    <row r="22" spans="1:11" ht="63.75" x14ac:dyDescent="0.25">
      <c r="A22" s="19" t="s">
        <v>48</v>
      </c>
      <c r="B22" s="14" t="s">
        <v>30</v>
      </c>
      <c r="C22" s="14" t="s">
        <v>31</v>
      </c>
      <c r="D22" s="14" t="s">
        <v>49</v>
      </c>
      <c r="E22" s="14" t="s">
        <v>45</v>
      </c>
      <c r="F22" s="14" t="s">
        <v>50</v>
      </c>
      <c r="G22" s="49">
        <v>597</v>
      </c>
      <c r="H22" s="58">
        <v>465.6</v>
      </c>
      <c r="I22" s="58">
        <v>465.6</v>
      </c>
      <c r="J22" s="60">
        <f t="shared" si="2"/>
        <v>0.77989949748743725</v>
      </c>
      <c r="K22" s="60">
        <f t="shared" si="1"/>
        <v>1</v>
      </c>
    </row>
    <row r="23" spans="1:11" ht="76.5" x14ac:dyDescent="0.25">
      <c r="A23" s="18" t="s">
        <v>51</v>
      </c>
      <c r="B23" s="15" t="s">
        <v>30</v>
      </c>
      <c r="C23" s="15" t="s">
        <v>31</v>
      </c>
      <c r="D23" s="15" t="s">
        <v>52</v>
      </c>
      <c r="E23" s="15" t="s">
        <v>33</v>
      </c>
      <c r="F23" s="15" t="s">
        <v>34</v>
      </c>
      <c r="G23" s="48">
        <f>G24+G31+G36</f>
        <v>19889.899999999998</v>
      </c>
      <c r="H23" s="61">
        <f>H24+H31+H36</f>
        <v>19503.099999999999</v>
      </c>
      <c r="I23" s="61">
        <f t="shared" ref="I23" si="4">I24+I31+I36</f>
        <v>19462.499999999996</v>
      </c>
      <c r="J23" s="60">
        <f t="shared" si="2"/>
        <v>0.97851170694674172</v>
      </c>
      <c r="K23" s="60">
        <f t="shared" si="1"/>
        <v>0.99791827965810553</v>
      </c>
    </row>
    <row r="24" spans="1:11" ht="76.5" x14ac:dyDescent="0.25">
      <c r="A24" s="19" t="s">
        <v>53</v>
      </c>
      <c r="B24" s="14" t="s">
        <v>30</v>
      </c>
      <c r="C24" s="14" t="s">
        <v>31</v>
      </c>
      <c r="D24" s="14" t="s">
        <v>52</v>
      </c>
      <c r="E24" s="14" t="s">
        <v>39</v>
      </c>
      <c r="F24" s="14" t="s">
        <v>34</v>
      </c>
      <c r="G24" s="48">
        <f>SUM(G25:G30)</f>
        <v>19145.899999999998</v>
      </c>
      <c r="H24" s="61">
        <f>SUM(H25:H30)</f>
        <v>18632.399999999998</v>
      </c>
      <c r="I24" s="61">
        <f t="shared" ref="I24" si="5">SUM(I25:I30)</f>
        <v>18591.799999999996</v>
      </c>
      <c r="J24" s="60">
        <f t="shared" si="2"/>
        <v>0.97105907792268831</v>
      </c>
      <c r="K24" s="60">
        <f t="shared" si="1"/>
        <v>0.99782099997853191</v>
      </c>
    </row>
    <row r="25" spans="1:11" ht="38.25" x14ac:dyDescent="0.25">
      <c r="A25" s="19" t="s">
        <v>46</v>
      </c>
      <c r="B25" s="14" t="s">
        <v>30</v>
      </c>
      <c r="C25" s="14" t="s">
        <v>31</v>
      </c>
      <c r="D25" s="14" t="s">
        <v>52</v>
      </c>
      <c r="E25" s="14" t="s">
        <v>39</v>
      </c>
      <c r="F25" s="14" t="s">
        <v>40</v>
      </c>
      <c r="G25" s="49">
        <v>12241.5</v>
      </c>
      <c r="H25" s="58">
        <v>12164.6</v>
      </c>
      <c r="I25" s="58">
        <v>12146.9</v>
      </c>
      <c r="J25" s="60">
        <f t="shared" si="2"/>
        <v>0.99227218886574353</v>
      </c>
      <c r="K25" s="60">
        <f t="shared" si="1"/>
        <v>0.99854495832168744</v>
      </c>
    </row>
    <row r="26" spans="1:11" s="25" customFormat="1" ht="63.75" x14ac:dyDescent="0.25">
      <c r="A26" s="19" t="s">
        <v>205</v>
      </c>
      <c r="B26" s="14" t="s">
        <v>30</v>
      </c>
      <c r="C26" s="14" t="s">
        <v>31</v>
      </c>
      <c r="D26" s="14" t="s">
        <v>52</v>
      </c>
      <c r="E26" s="14" t="s">
        <v>39</v>
      </c>
      <c r="F26" s="14" t="s">
        <v>206</v>
      </c>
      <c r="G26" s="49"/>
      <c r="H26" s="58">
        <v>89.4</v>
      </c>
      <c r="I26" s="58">
        <v>89.4</v>
      </c>
      <c r="J26" s="60"/>
      <c r="K26" s="60">
        <f t="shared" si="1"/>
        <v>1</v>
      </c>
    </row>
    <row r="27" spans="1:11" ht="89.25" x14ac:dyDescent="0.25">
      <c r="A27" s="19" t="s">
        <v>47</v>
      </c>
      <c r="B27" s="14" t="s">
        <v>30</v>
      </c>
      <c r="C27" s="14" t="s">
        <v>31</v>
      </c>
      <c r="D27" s="14" t="s">
        <v>52</v>
      </c>
      <c r="E27" s="14" t="s">
        <v>39</v>
      </c>
      <c r="F27" s="14" t="s">
        <v>42</v>
      </c>
      <c r="G27" s="53">
        <v>3697</v>
      </c>
      <c r="H27" s="55">
        <v>3620.3</v>
      </c>
      <c r="I27" s="55">
        <v>3613.5</v>
      </c>
      <c r="J27" s="60">
        <f t="shared" si="2"/>
        <v>0.97741411955639712</v>
      </c>
      <c r="K27" s="60">
        <f t="shared" si="1"/>
        <v>0.99812170262132971</v>
      </c>
    </row>
    <row r="28" spans="1:11" ht="63.75" x14ac:dyDescent="0.25">
      <c r="A28" s="19" t="s">
        <v>54</v>
      </c>
      <c r="B28" s="14" t="s">
        <v>30</v>
      </c>
      <c r="C28" s="14" t="s">
        <v>31</v>
      </c>
      <c r="D28" s="14" t="s">
        <v>52</v>
      </c>
      <c r="E28" s="14" t="s">
        <v>39</v>
      </c>
      <c r="F28" s="14" t="s">
        <v>55</v>
      </c>
      <c r="G28" s="49">
        <v>150</v>
      </c>
      <c r="H28" s="58">
        <v>101.3</v>
      </c>
      <c r="I28" s="58">
        <v>101.3</v>
      </c>
      <c r="J28" s="60">
        <f t="shared" si="2"/>
        <v>0.67533333333333334</v>
      </c>
      <c r="K28" s="60">
        <f t="shared" si="1"/>
        <v>1</v>
      </c>
    </row>
    <row r="29" spans="1:11" ht="51" x14ac:dyDescent="0.25">
      <c r="A29" s="19" t="s">
        <v>56</v>
      </c>
      <c r="B29" s="14" t="s">
        <v>30</v>
      </c>
      <c r="C29" s="14" t="s">
        <v>31</v>
      </c>
      <c r="D29" s="14" t="s">
        <v>52</v>
      </c>
      <c r="E29" s="14" t="s">
        <v>39</v>
      </c>
      <c r="F29" s="14" t="s">
        <v>50</v>
      </c>
      <c r="G29" s="49">
        <v>2945.1</v>
      </c>
      <c r="H29" s="58">
        <v>2516.1999999999998</v>
      </c>
      <c r="I29" s="58">
        <v>2500.1</v>
      </c>
      <c r="J29" s="60">
        <f t="shared" si="2"/>
        <v>0.848901565311874</v>
      </c>
      <c r="K29" s="60">
        <f t="shared" si="1"/>
        <v>0.99360146252285197</v>
      </c>
    </row>
    <row r="30" spans="1:11" ht="25.5" x14ac:dyDescent="0.25">
      <c r="A30" s="19" t="s">
        <v>57</v>
      </c>
      <c r="B30" s="14" t="s">
        <v>30</v>
      </c>
      <c r="C30" s="14" t="s">
        <v>31</v>
      </c>
      <c r="D30" s="14" t="s">
        <v>52</v>
      </c>
      <c r="E30" s="14" t="s">
        <v>39</v>
      </c>
      <c r="F30" s="14" t="s">
        <v>58</v>
      </c>
      <c r="G30" s="49">
        <v>112.3</v>
      </c>
      <c r="H30" s="58">
        <v>140.6</v>
      </c>
      <c r="I30" s="58">
        <v>140.6</v>
      </c>
      <c r="J30" s="60">
        <f t="shared" si="2"/>
        <v>1.2520035618878005</v>
      </c>
      <c r="K30" s="60">
        <f t="shared" si="1"/>
        <v>1</v>
      </c>
    </row>
    <row r="31" spans="1:11" ht="76.5" x14ac:dyDescent="0.25">
      <c r="A31" s="18" t="s">
        <v>60</v>
      </c>
      <c r="B31" s="15" t="s">
        <v>30</v>
      </c>
      <c r="C31" s="15" t="s">
        <v>31</v>
      </c>
      <c r="D31" s="15" t="s">
        <v>52</v>
      </c>
      <c r="E31" s="15" t="s">
        <v>33</v>
      </c>
      <c r="F31" s="15" t="s">
        <v>34</v>
      </c>
      <c r="G31" s="48">
        <f>G32+G34+G35</f>
        <v>372</v>
      </c>
      <c r="H31" s="61">
        <f>SUM(H32:H35)</f>
        <v>372</v>
      </c>
      <c r="I31" s="61">
        <f t="shared" ref="I31" si="6">SUM(I32:I35)</f>
        <v>372</v>
      </c>
      <c r="J31" s="60">
        <f t="shared" si="2"/>
        <v>1</v>
      </c>
      <c r="K31" s="60">
        <f t="shared" si="1"/>
        <v>1</v>
      </c>
    </row>
    <row r="32" spans="1:11" ht="38.25" x14ac:dyDescent="0.25">
      <c r="A32" s="19" t="s">
        <v>59</v>
      </c>
      <c r="B32" s="14" t="s">
        <v>30</v>
      </c>
      <c r="C32" s="14" t="s">
        <v>31</v>
      </c>
      <c r="D32" s="14" t="s">
        <v>52</v>
      </c>
      <c r="E32" s="14" t="s">
        <v>61</v>
      </c>
      <c r="F32" s="14" t="s">
        <v>40</v>
      </c>
      <c r="G32" s="49">
        <v>259.39999999999998</v>
      </c>
      <c r="H32" s="58">
        <v>254.8</v>
      </c>
      <c r="I32" s="58">
        <v>254.8</v>
      </c>
      <c r="J32" s="60">
        <f t="shared" si="2"/>
        <v>0.98226676946800318</v>
      </c>
      <c r="K32" s="60">
        <f t="shared" si="1"/>
        <v>1</v>
      </c>
    </row>
    <row r="33" spans="1:11" s="25" customFormat="1" ht="63.75" x14ac:dyDescent="0.25">
      <c r="A33" s="19" t="s">
        <v>235</v>
      </c>
      <c r="B33" s="14" t="s">
        <v>30</v>
      </c>
      <c r="C33" s="14" t="s">
        <v>31</v>
      </c>
      <c r="D33" s="14" t="s">
        <v>52</v>
      </c>
      <c r="E33" s="14" t="s">
        <v>61</v>
      </c>
      <c r="F33" s="14" t="s">
        <v>206</v>
      </c>
      <c r="G33" s="49"/>
      <c r="H33" s="58">
        <v>14.9</v>
      </c>
      <c r="I33" s="58">
        <v>14.9</v>
      </c>
      <c r="J33" s="60"/>
      <c r="K33" s="60">
        <f t="shared" si="1"/>
        <v>1</v>
      </c>
    </row>
    <row r="34" spans="1:11" ht="89.25" x14ac:dyDescent="0.25">
      <c r="A34" s="19" t="s">
        <v>47</v>
      </c>
      <c r="B34" s="14" t="s">
        <v>30</v>
      </c>
      <c r="C34" s="14" t="s">
        <v>31</v>
      </c>
      <c r="D34" s="14" t="s">
        <v>52</v>
      </c>
      <c r="E34" s="14" t="s">
        <v>61</v>
      </c>
      <c r="F34" s="14" t="s">
        <v>42</v>
      </c>
      <c r="G34" s="53">
        <v>78.3</v>
      </c>
      <c r="H34" s="55">
        <v>75.3</v>
      </c>
      <c r="I34" s="55">
        <v>75.3</v>
      </c>
      <c r="J34" s="60">
        <f t="shared" si="2"/>
        <v>0.96168582375478928</v>
      </c>
      <c r="K34" s="60">
        <f t="shared" si="1"/>
        <v>1</v>
      </c>
    </row>
    <row r="35" spans="1:11" ht="51" x14ac:dyDescent="0.25">
      <c r="A35" s="19" t="s">
        <v>56</v>
      </c>
      <c r="B35" s="14" t="s">
        <v>30</v>
      </c>
      <c r="C35" s="14" t="s">
        <v>31</v>
      </c>
      <c r="D35" s="14" t="s">
        <v>52</v>
      </c>
      <c r="E35" s="14" t="s">
        <v>61</v>
      </c>
      <c r="F35" s="14" t="s">
        <v>50</v>
      </c>
      <c r="G35" s="53">
        <v>34.299999999999997</v>
      </c>
      <c r="H35" s="55">
        <v>27</v>
      </c>
      <c r="I35" s="55">
        <v>27</v>
      </c>
      <c r="J35" s="60">
        <f t="shared" si="2"/>
        <v>0.78717201166180761</v>
      </c>
      <c r="K35" s="60">
        <f t="shared" si="1"/>
        <v>1</v>
      </c>
    </row>
    <row r="36" spans="1:11" ht="63.75" x14ac:dyDescent="0.25">
      <c r="A36" s="18" t="s">
        <v>62</v>
      </c>
      <c r="B36" s="15" t="s">
        <v>30</v>
      </c>
      <c r="C36" s="15" t="s">
        <v>31</v>
      </c>
      <c r="D36" s="15" t="s">
        <v>52</v>
      </c>
      <c r="E36" s="15" t="s">
        <v>63</v>
      </c>
      <c r="F36" s="15" t="s">
        <v>34</v>
      </c>
      <c r="G36" s="52">
        <f>G37+G38+G39</f>
        <v>372</v>
      </c>
      <c r="H36" s="57">
        <f>H37+H38+H39</f>
        <v>498.7</v>
      </c>
      <c r="I36" s="57">
        <f>I37+I38+I39</f>
        <v>498.7</v>
      </c>
      <c r="J36" s="60">
        <f t="shared" si="2"/>
        <v>1.3405913978494624</v>
      </c>
      <c r="K36" s="60">
        <f t="shared" si="1"/>
        <v>1</v>
      </c>
    </row>
    <row r="37" spans="1:11" ht="38.25" x14ac:dyDescent="0.25">
      <c r="A37" s="19" t="s">
        <v>59</v>
      </c>
      <c r="B37" s="14" t="s">
        <v>30</v>
      </c>
      <c r="C37" s="14" t="s">
        <v>31</v>
      </c>
      <c r="D37" s="14" t="s">
        <v>52</v>
      </c>
      <c r="E37" s="14" t="s">
        <v>63</v>
      </c>
      <c r="F37" s="14" t="s">
        <v>40</v>
      </c>
      <c r="G37" s="49">
        <v>271</v>
      </c>
      <c r="H37" s="58">
        <v>362.8</v>
      </c>
      <c r="I37" s="58">
        <v>362.8</v>
      </c>
      <c r="J37" s="60">
        <f t="shared" si="2"/>
        <v>1.3387453874538746</v>
      </c>
      <c r="K37" s="60">
        <f t="shared" si="1"/>
        <v>1</v>
      </c>
    </row>
    <row r="38" spans="1:11" ht="89.25" x14ac:dyDescent="0.25">
      <c r="A38" s="19" t="s">
        <v>47</v>
      </c>
      <c r="B38" s="14" t="s">
        <v>30</v>
      </c>
      <c r="C38" s="14" t="s">
        <v>31</v>
      </c>
      <c r="D38" s="14" t="s">
        <v>52</v>
      </c>
      <c r="E38" s="14" t="s">
        <v>63</v>
      </c>
      <c r="F38" s="14" t="s">
        <v>42</v>
      </c>
      <c r="G38" s="53">
        <v>81.8</v>
      </c>
      <c r="H38" s="55">
        <v>86.2</v>
      </c>
      <c r="I38" s="55">
        <v>86.2</v>
      </c>
      <c r="J38" s="60">
        <f t="shared" si="2"/>
        <v>1.0537897310513449</v>
      </c>
      <c r="K38" s="60">
        <f t="shared" si="1"/>
        <v>1</v>
      </c>
    </row>
    <row r="39" spans="1:11" ht="51" x14ac:dyDescent="0.25">
      <c r="A39" s="19" t="s">
        <v>56</v>
      </c>
      <c r="B39" s="14" t="s">
        <v>30</v>
      </c>
      <c r="C39" s="14" t="s">
        <v>31</v>
      </c>
      <c r="D39" s="14" t="s">
        <v>52</v>
      </c>
      <c r="E39" s="14" t="s">
        <v>63</v>
      </c>
      <c r="F39" s="14" t="s">
        <v>50</v>
      </c>
      <c r="G39" s="53">
        <v>19.2</v>
      </c>
      <c r="H39" s="55">
        <v>49.7</v>
      </c>
      <c r="I39" s="55">
        <v>49.7</v>
      </c>
      <c r="J39" s="60">
        <f t="shared" si="2"/>
        <v>2.588541666666667</v>
      </c>
      <c r="K39" s="60">
        <f t="shared" si="1"/>
        <v>1</v>
      </c>
    </row>
    <row r="40" spans="1:11" ht="89.25" x14ac:dyDescent="0.25">
      <c r="A40" s="18" t="s">
        <v>64</v>
      </c>
      <c r="B40" s="15" t="s">
        <v>30</v>
      </c>
      <c r="C40" s="15" t="s">
        <v>31</v>
      </c>
      <c r="D40" s="15" t="s">
        <v>65</v>
      </c>
      <c r="E40" s="15" t="s">
        <v>66</v>
      </c>
      <c r="F40" s="15" t="s">
        <v>50</v>
      </c>
      <c r="G40" s="48">
        <v>85.1</v>
      </c>
      <c r="H40" s="61">
        <v>85.1</v>
      </c>
      <c r="I40" s="61"/>
      <c r="J40" s="60">
        <f t="shared" si="2"/>
        <v>0</v>
      </c>
      <c r="K40" s="60">
        <f t="shared" si="1"/>
        <v>0</v>
      </c>
    </row>
    <row r="41" spans="1:11" ht="76.5" x14ac:dyDescent="0.25">
      <c r="A41" s="18" t="s">
        <v>67</v>
      </c>
      <c r="B41" s="15" t="s">
        <v>68</v>
      </c>
      <c r="C41" s="15" t="s">
        <v>31</v>
      </c>
      <c r="D41" s="15" t="s">
        <v>69</v>
      </c>
      <c r="E41" s="14" t="s">
        <v>39</v>
      </c>
      <c r="F41" s="15" t="s">
        <v>34</v>
      </c>
      <c r="G41" s="52">
        <f>SUM(G42:G45)</f>
        <v>4650.8999999999996</v>
      </c>
      <c r="H41" s="57">
        <f>SUM(H42:H46)</f>
        <v>4523.7999999999993</v>
      </c>
      <c r="I41" s="57">
        <f>SUM(I42:I46)</f>
        <v>4523.7999999999993</v>
      </c>
      <c r="J41" s="60">
        <f t="shared" si="2"/>
        <v>0.97267195596551193</v>
      </c>
      <c r="K41" s="60">
        <f t="shared" si="1"/>
        <v>1</v>
      </c>
    </row>
    <row r="42" spans="1:11" ht="38.25" x14ac:dyDescent="0.25">
      <c r="A42" s="19" t="s">
        <v>59</v>
      </c>
      <c r="B42" s="14" t="s">
        <v>68</v>
      </c>
      <c r="C42" s="14" t="s">
        <v>31</v>
      </c>
      <c r="D42" s="14" t="s">
        <v>69</v>
      </c>
      <c r="E42" s="14" t="s">
        <v>39</v>
      </c>
      <c r="F42" s="14" t="s">
        <v>40</v>
      </c>
      <c r="G42" s="49">
        <v>3130.5</v>
      </c>
      <c r="H42" s="58">
        <v>3145.1</v>
      </c>
      <c r="I42" s="58">
        <v>3145.1</v>
      </c>
      <c r="J42" s="60">
        <f t="shared" si="2"/>
        <v>1.0046637917265613</v>
      </c>
      <c r="K42" s="60">
        <f t="shared" si="1"/>
        <v>1</v>
      </c>
    </row>
    <row r="43" spans="1:11" ht="89.25" x14ac:dyDescent="0.25">
      <c r="A43" s="19" t="s">
        <v>47</v>
      </c>
      <c r="B43" s="14" t="s">
        <v>68</v>
      </c>
      <c r="C43" s="14" t="s">
        <v>31</v>
      </c>
      <c r="D43" s="14" t="s">
        <v>69</v>
      </c>
      <c r="E43" s="14" t="s">
        <v>39</v>
      </c>
      <c r="F43" s="14" t="s">
        <v>42</v>
      </c>
      <c r="G43" s="53">
        <v>945.4</v>
      </c>
      <c r="H43" s="55">
        <v>937.3</v>
      </c>
      <c r="I43" s="55">
        <v>937.3</v>
      </c>
      <c r="J43" s="60">
        <f t="shared" si="2"/>
        <v>0.99143219801142368</v>
      </c>
      <c r="K43" s="60">
        <f t="shared" si="1"/>
        <v>1</v>
      </c>
    </row>
    <row r="44" spans="1:11" s="25" customFormat="1" ht="63.75" x14ac:dyDescent="0.25">
      <c r="A44" s="19" t="s">
        <v>54</v>
      </c>
      <c r="B44" s="14" t="s">
        <v>68</v>
      </c>
      <c r="C44" s="14" t="s">
        <v>31</v>
      </c>
      <c r="D44" s="14" t="s">
        <v>69</v>
      </c>
      <c r="E44" s="14" t="s">
        <v>39</v>
      </c>
      <c r="F44" s="14" t="s">
        <v>55</v>
      </c>
      <c r="G44" s="53"/>
      <c r="H44" s="55">
        <v>17.5</v>
      </c>
      <c r="I44" s="55">
        <v>17.5</v>
      </c>
      <c r="J44" s="60"/>
      <c r="K44" s="60">
        <f t="shared" si="1"/>
        <v>1</v>
      </c>
    </row>
    <row r="45" spans="1:11" ht="51" x14ac:dyDescent="0.25">
      <c r="A45" s="19" t="s">
        <v>56</v>
      </c>
      <c r="B45" s="14" t="s">
        <v>68</v>
      </c>
      <c r="C45" s="14" t="s">
        <v>31</v>
      </c>
      <c r="D45" s="14" t="s">
        <v>69</v>
      </c>
      <c r="E45" s="14" t="s">
        <v>39</v>
      </c>
      <c r="F45" s="14" t="s">
        <v>50</v>
      </c>
      <c r="G45" s="53">
        <v>575</v>
      </c>
      <c r="H45" s="55">
        <v>422.9</v>
      </c>
      <c r="I45" s="55">
        <v>422.9</v>
      </c>
      <c r="J45" s="60">
        <f t="shared" si="2"/>
        <v>0.73547826086956514</v>
      </c>
      <c r="K45" s="60">
        <f t="shared" si="1"/>
        <v>1</v>
      </c>
    </row>
    <row r="46" spans="1:11" s="25" customFormat="1" ht="25.5" x14ac:dyDescent="0.25">
      <c r="A46" s="19" t="s">
        <v>57</v>
      </c>
      <c r="B46" s="14" t="s">
        <v>68</v>
      </c>
      <c r="C46" s="14" t="s">
        <v>31</v>
      </c>
      <c r="D46" s="14" t="s">
        <v>69</v>
      </c>
      <c r="E46" s="14" t="s">
        <v>39</v>
      </c>
      <c r="F46" s="14" t="s">
        <v>72</v>
      </c>
      <c r="G46" s="53"/>
      <c r="H46" s="55">
        <v>1</v>
      </c>
      <c r="I46" s="55">
        <v>1</v>
      </c>
      <c r="J46" s="60"/>
      <c r="K46" s="60">
        <f t="shared" si="1"/>
        <v>1</v>
      </c>
    </row>
    <row r="47" spans="1:11" ht="63.75" x14ac:dyDescent="0.25">
      <c r="A47" s="18" t="s">
        <v>70</v>
      </c>
      <c r="B47" s="15" t="s">
        <v>30</v>
      </c>
      <c r="C47" s="15" t="s">
        <v>31</v>
      </c>
      <c r="D47" s="15" t="s">
        <v>69</v>
      </c>
      <c r="E47" s="15" t="s">
        <v>71</v>
      </c>
      <c r="F47" s="15" t="s">
        <v>34</v>
      </c>
      <c r="G47" s="52">
        <f>SUM(G48:G52)</f>
        <v>916.6</v>
      </c>
      <c r="H47" s="57">
        <f>SUM(H48:H52)</f>
        <v>916.6</v>
      </c>
      <c r="I47" s="57">
        <f>SUM(I48:I52)</f>
        <v>915.9</v>
      </c>
      <c r="J47" s="60">
        <f t="shared" si="2"/>
        <v>0.9992363080951342</v>
      </c>
      <c r="K47" s="60">
        <f t="shared" si="1"/>
        <v>0.9992363080951342</v>
      </c>
    </row>
    <row r="48" spans="1:11" ht="38.25" x14ac:dyDescent="0.25">
      <c r="A48" s="19" t="s">
        <v>59</v>
      </c>
      <c r="B48" s="14" t="s">
        <v>30</v>
      </c>
      <c r="C48" s="14" t="s">
        <v>31</v>
      </c>
      <c r="D48" s="14" t="s">
        <v>69</v>
      </c>
      <c r="E48" s="14" t="s">
        <v>71</v>
      </c>
      <c r="F48" s="14" t="s">
        <v>40</v>
      </c>
      <c r="G48" s="49">
        <v>568.5</v>
      </c>
      <c r="H48" s="58">
        <v>571.5</v>
      </c>
      <c r="I48" s="58">
        <v>571.5</v>
      </c>
      <c r="J48" s="60">
        <f t="shared" si="2"/>
        <v>1.0052770448548813</v>
      </c>
      <c r="K48" s="60">
        <f t="shared" si="1"/>
        <v>1</v>
      </c>
    </row>
    <row r="49" spans="1:11" s="25" customFormat="1" ht="63.75" x14ac:dyDescent="0.25">
      <c r="A49" s="19" t="s">
        <v>235</v>
      </c>
      <c r="B49" s="14" t="s">
        <v>30</v>
      </c>
      <c r="C49" s="14" t="s">
        <v>31</v>
      </c>
      <c r="D49" s="14" t="s">
        <v>69</v>
      </c>
      <c r="E49" s="14" t="s">
        <v>71</v>
      </c>
      <c r="F49" s="14" t="s">
        <v>206</v>
      </c>
      <c r="G49" s="49">
        <v>26.5</v>
      </c>
      <c r="H49" s="58"/>
      <c r="I49" s="58"/>
      <c r="J49" s="60">
        <f t="shared" si="2"/>
        <v>0</v>
      </c>
      <c r="K49" s="60"/>
    </row>
    <row r="50" spans="1:11" ht="89.25" x14ac:dyDescent="0.25">
      <c r="A50" s="19" t="s">
        <v>47</v>
      </c>
      <c r="B50" s="14" t="s">
        <v>30</v>
      </c>
      <c r="C50" s="14" t="s">
        <v>31</v>
      </c>
      <c r="D50" s="14" t="s">
        <v>69</v>
      </c>
      <c r="E50" s="14" t="s">
        <v>71</v>
      </c>
      <c r="F50" s="14" t="s">
        <v>42</v>
      </c>
      <c r="G50" s="53">
        <v>171.7</v>
      </c>
      <c r="H50" s="55">
        <v>172</v>
      </c>
      <c r="I50" s="55">
        <v>172</v>
      </c>
      <c r="J50" s="60">
        <f t="shared" si="2"/>
        <v>1.0017472335468842</v>
      </c>
      <c r="K50" s="60">
        <f t="shared" si="1"/>
        <v>1</v>
      </c>
    </row>
    <row r="51" spans="1:11" ht="51" x14ac:dyDescent="0.25">
      <c r="A51" s="19" t="s">
        <v>56</v>
      </c>
      <c r="B51" s="14" t="s">
        <v>30</v>
      </c>
      <c r="C51" s="14" t="s">
        <v>31</v>
      </c>
      <c r="D51" s="14" t="s">
        <v>69</v>
      </c>
      <c r="E51" s="14" t="s">
        <v>71</v>
      </c>
      <c r="F51" s="14" t="s">
        <v>50</v>
      </c>
      <c r="G51" s="49">
        <v>146.9</v>
      </c>
      <c r="H51" s="58">
        <v>170.1</v>
      </c>
      <c r="I51" s="58">
        <v>169.4</v>
      </c>
      <c r="J51" s="60">
        <f t="shared" si="2"/>
        <v>1.1531654186521443</v>
      </c>
      <c r="K51" s="60">
        <f t="shared" si="1"/>
        <v>0.99588477366255146</v>
      </c>
    </row>
    <row r="52" spans="1:11" ht="25.5" x14ac:dyDescent="0.25">
      <c r="A52" s="19" t="s">
        <v>57</v>
      </c>
      <c r="B52" s="14" t="s">
        <v>30</v>
      </c>
      <c r="C52" s="14" t="s">
        <v>31</v>
      </c>
      <c r="D52" s="14" t="s">
        <v>69</v>
      </c>
      <c r="E52" s="14" t="s">
        <v>71</v>
      </c>
      <c r="F52" s="14" t="s">
        <v>72</v>
      </c>
      <c r="G52" s="49">
        <v>3</v>
      </c>
      <c r="H52" s="58">
        <v>3</v>
      </c>
      <c r="I52" s="58">
        <v>3</v>
      </c>
      <c r="J52" s="60">
        <f t="shared" si="2"/>
        <v>1</v>
      </c>
      <c r="K52" s="60">
        <f t="shared" si="1"/>
        <v>1</v>
      </c>
    </row>
    <row r="53" spans="1:11" ht="25.5" x14ac:dyDescent="0.25">
      <c r="A53" s="18" t="s">
        <v>73</v>
      </c>
      <c r="B53" s="15" t="s">
        <v>30</v>
      </c>
      <c r="C53" s="15" t="s">
        <v>31</v>
      </c>
      <c r="D53" s="15" t="s">
        <v>74</v>
      </c>
      <c r="E53" s="15" t="s">
        <v>75</v>
      </c>
      <c r="F53" s="15" t="s">
        <v>34</v>
      </c>
      <c r="G53" s="52">
        <v>1200</v>
      </c>
      <c r="H53" s="57">
        <v>3.3</v>
      </c>
      <c r="I53" s="55"/>
      <c r="J53" s="60">
        <f t="shared" si="2"/>
        <v>0</v>
      </c>
      <c r="K53" s="60">
        <f t="shared" si="1"/>
        <v>0</v>
      </c>
    </row>
    <row r="54" spans="1:11" x14ac:dyDescent="0.25">
      <c r="A54" s="19" t="s">
        <v>76</v>
      </c>
      <c r="B54" s="14" t="s">
        <v>30</v>
      </c>
      <c r="C54" s="14" t="s">
        <v>31</v>
      </c>
      <c r="D54" s="14" t="s">
        <v>74</v>
      </c>
      <c r="E54" s="14" t="s">
        <v>75</v>
      </c>
      <c r="F54" s="14" t="s">
        <v>77</v>
      </c>
      <c r="G54" s="49">
        <v>1200</v>
      </c>
      <c r="H54" s="58">
        <v>3.3</v>
      </c>
      <c r="I54" s="58"/>
      <c r="J54" s="60">
        <f t="shared" si="2"/>
        <v>0</v>
      </c>
      <c r="K54" s="60">
        <f t="shared" si="1"/>
        <v>0</v>
      </c>
    </row>
    <row r="55" spans="1:11" ht="51" x14ac:dyDescent="0.25">
      <c r="A55" s="18" t="s">
        <v>225</v>
      </c>
      <c r="B55" s="15" t="s">
        <v>30</v>
      </c>
      <c r="C55" s="15" t="s">
        <v>31</v>
      </c>
      <c r="D55" s="15" t="s">
        <v>78</v>
      </c>
      <c r="E55" s="15" t="s">
        <v>33</v>
      </c>
      <c r="F55" s="15" t="s">
        <v>34</v>
      </c>
      <c r="G55" s="48">
        <f>SUM(G56:G60)</f>
        <v>2465.4</v>
      </c>
      <c r="H55" s="61">
        <f>SUM(H56:H60)</f>
        <v>11746.6</v>
      </c>
      <c r="I55" s="61">
        <f t="shared" ref="I55" si="7">SUM(I56:I60)</f>
        <v>11746.6</v>
      </c>
      <c r="J55" s="60">
        <f t="shared" si="2"/>
        <v>4.7645818122819827</v>
      </c>
      <c r="K55" s="60">
        <f t="shared" si="1"/>
        <v>1</v>
      </c>
    </row>
    <row r="56" spans="1:11" ht="25.5" x14ac:dyDescent="0.25">
      <c r="A56" s="19" t="s">
        <v>79</v>
      </c>
      <c r="B56" s="14" t="s">
        <v>30</v>
      </c>
      <c r="C56" s="14" t="s">
        <v>31</v>
      </c>
      <c r="D56" s="14" t="s">
        <v>78</v>
      </c>
      <c r="E56" s="14" t="s">
        <v>80</v>
      </c>
      <c r="F56" s="14" t="s">
        <v>81</v>
      </c>
      <c r="G56" s="49">
        <v>1611.3</v>
      </c>
      <c r="H56" s="58">
        <v>8279.6</v>
      </c>
      <c r="I56" s="58">
        <v>8279.6</v>
      </c>
      <c r="J56" s="60">
        <f t="shared" si="2"/>
        <v>5.1384596288710984</v>
      </c>
      <c r="K56" s="60">
        <f t="shared" si="1"/>
        <v>1</v>
      </c>
    </row>
    <row r="57" spans="1:11" ht="76.5" x14ac:dyDescent="0.25">
      <c r="A57" s="19" t="s">
        <v>82</v>
      </c>
      <c r="B57" s="14" t="s">
        <v>30</v>
      </c>
      <c r="C57" s="14" t="s">
        <v>31</v>
      </c>
      <c r="D57" s="14" t="s">
        <v>78</v>
      </c>
      <c r="E57" s="14" t="s">
        <v>80</v>
      </c>
      <c r="F57" s="14" t="s">
        <v>83</v>
      </c>
      <c r="G57" s="49">
        <v>486.6</v>
      </c>
      <c r="H57" s="58">
        <v>2483</v>
      </c>
      <c r="I57" s="58">
        <v>2483</v>
      </c>
      <c r="J57" s="60">
        <f t="shared" si="2"/>
        <v>5.1027538018906693</v>
      </c>
      <c r="K57" s="60">
        <f t="shared" si="1"/>
        <v>1</v>
      </c>
    </row>
    <row r="58" spans="1:11" ht="63.75" x14ac:dyDescent="0.25">
      <c r="A58" s="19" t="s">
        <v>54</v>
      </c>
      <c r="B58" s="14" t="s">
        <v>30</v>
      </c>
      <c r="C58" s="14" t="s">
        <v>31</v>
      </c>
      <c r="D58" s="14" t="s">
        <v>78</v>
      </c>
      <c r="E58" s="14" t="s">
        <v>80</v>
      </c>
      <c r="F58" s="14" t="s">
        <v>55</v>
      </c>
      <c r="G58" s="49"/>
      <c r="H58" s="58"/>
      <c r="I58" s="58"/>
      <c r="J58" s="60"/>
      <c r="K58" s="60"/>
    </row>
    <row r="59" spans="1:11" ht="51" x14ac:dyDescent="0.25">
      <c r="A59" s="19" t="s">
        <v>56</v>
      </c>
      <c r="B59" s="14" t="s">
        <v>30</v>
      </c>
      <c r="C59" s="14" t="s">
        <v>31</v>
      </c>
      <c r="D59" s="14" t="s">
        <v>78</v>
      </c>
      <c r="E59" s="14" t="s">
        <v>80</v>
      </c>
      <c r="F59" s="14" t="s">
        <v>50</v>
      </c>
      <c r="G59" s="49">
        <v>365</v>
      </c>
      <c r="H59" s="58">
        <v>984</v>
      </c>
      <c r="I59" s="58">
        <v>984</v>
      </c>
      <c r="J59" s="60">
        <f t="shared" si="2"/>
        <v>2.6958904109589041</v>
      </c>
      <c r="K59" s="60">
        <f t="shared" si="1"/>
        <v>1</v>
      </c>
    </row>
    <row r="60" spans="1:11" ht="25.5" x14ac:dyDescent="0.25">
      <c r="A60" s="19" t="s">
        <v>57</v>
      </c>
      <c r="B60" s="14" t="s">
        <v>30</v>
      </c>
      <c r="C60" s="14" t="s">
        <v>31</v>
      </c>
      <c r="D60" s="14" t="s">
        <v>78</v>
      </c>
      <c r="E60" s="14" t="s">
        <v>80</v>
      </c>
      <c r="F60" s="14" t="s">
        <v>58</v>
      </c>
      <c r="G60" s="49">
        <v>2.5</v>
      </c>
      <c r="H60" s="58"/>
      <c r="I60" s="58"/>
      <c r="J60" s="60">
        <f t="shared" si="2"/>
        <v>0</v>
      </c>
      <c r="K60" s="60"/>
    </row>
    <row r="61" spans="1:11" ht="76.5" x14ac:dyDescent="0.25">
      <c r="A61" s="20" t="s">
        <v>84</v>
      </c>
      <c r="B61" s="15" t="s">
        <v>30</v>
      </c>
      <c r="C61" s="15" t="s">
        <v>31</v>
      </c>
      <c r="D61" s="15" t="s">
        <v>78</v>
      </c>
      <c r="E61" s="15" t="s">
        <v>85</v>
      </c>
      <c r="F61" s="15" t="s">
        <v>34</v>
      </c>
      <c r="G61" s="48">
        <v>368.4</v>
      </c>
      <c r="H61" s="61">
        <v>368.4</v>
      </c>
      <c r="I61" s="61">
        <v>368.4</v>
      </c>
      <c r="J61" s="60">
        <f t="shared" si="2"/>
        <v>1</v>
      </c>
      <c r="K61" s="60">
        <f t="shared" si="1"/>
        <v>1</v>
      </c>
    </row>
    <row r="62" spans="1:11" ht="51" x14ac:dyDescent="0.25">
      <c r="A62" s="19" t="s">
        <v>56</v>
      </c>
      <c r="B62" s="14" t="s">
        <v>30</v>
      </c>
      <c r="C62" s="14" t="s">
        <v>31</v>
      </c>
      <c r="D62" s="14" t="s">
        <v>78</v>
      </c>
      <c r="E62" s="14" t="s">
        <v>85</v>
      </c>
      <c r="F62" s="14" t="s">
        <v>50</v>
      </c>
      <c r="G62" s="49">
        <v>368.4</v>
      </c>
      <c r="H62" s="58">
        <v>368.4</v>
      </c>
      <c r="I62" s="58">
        <v>368.4</v>
      </c>
      <c r="J62" s="60">
        <f t="shared" si="2"/>
        <v>1</v>
      </c>
      <c r="K62" s="60">
        <f t="shared" si="1"/>
        <v>1</v>
      </c>
    </row>
    <row r="63" spans="1:11" s="25" customFormat="1" ht="39" customHeight="1" x14ac:dyDescent="0.25">
      <c r="A63" s="18" t="s">
        <v>252</v>
      </c>
      <c r="B63" s="15" t="s">
        <v>30</v>
      </c>
      <c r="C63" s="15" t="s">
        <v>31</v>
      </c>
      <c r="D63" s="15" t="s">
        <v>78</v>
      </c>
      <c r="E63" s="15" t="s">
        <v>253</v>
      </c>
      <c r="F63" s="15" t="s">
        <v>50</v>
      </c>
      <c r="G63" s="48"/>
      <c r="H63" s="61">
        <v>100.2</v>
      </c>
      <c r="I63" s="61">
        <v>100.2</v>
      </c>
      <c r="J63" s="60"/>
      <c r="K63" s="60">
        <f t="shared" si="1"/>
        <v>1</v>
      </c>
    </row>
    <row r="64" spans="1:11" s="25" customFormat="1" ht="25.5" x14ac:dyDescent="0.25">
      <c r="A64" s="18" t="s">
        <v>254</v>
      </c>
      <c r="B64" s="15" t="s">
        <v>30</v>
      </c>
      <c r="C64" s="15" t="s">
        <v>31</v>
      </c>
      <c r="D64" s="15" t="s">
        <v>78</v>
      </c>
      <c r="E64" s="15" t="s">
        <v>255</v>
      </c>
      <c r="F64" s="15" t="s">
        <v>50</v>
      </c>
      <c r="G64" s="48"/>
      <c r="H64" s="61">
        <v>917.9</v>
      </c>
      <c r="I64" s="61">
        <v>917.9</v>
      </c>
      <c r="J64" s="60"/>
      <c r="K64" s="60">
        <f t="shared" si="1"/>
        <v>1</v>
      </c>
    </row>
    <row r="65" spans="1:11" s="25" customFormat="1" x14ac:dyDescent="0.25">
      <c r="A65" s="18" t="s">
        <v>240</v>
      </c>
      <c r="B65" s="15" t="s">
        <v>30</v>
      </c>
      <c r="C65" s="15" t="s">
        <v>31</v>
      </c>
      <c r="D65" s="15" t="s">
        <v>78</v>
      </c>
      <c r="E65" s="15" t="s">
        <v>238</v>
      </c>
      <c r="F65" s="15" t="s">
        <v>239</v>
      </c>
      <c r="G65" s="48"/>
      <c r="H65" s="61">
        <v>170</v>
      </c>
      <c r="I65" s="61">
        <v>170</v>
      </c>
      <c r="J65" s="60"/>
      <c r="K65" s="60">
        <f t="shared" si="1"/>
        <v>1</v>
      </c>
    </row>
    <row r="66" spans="1:11" s="25" customFormat="1" ht="48.75" customHeight="1" x14ac:dyDescent="0.25">
      <c r="A66" s="18" t="s">
        <v>227</v>
      </c>
      <c r="B66" s="15" t="s">
        <v>30</v>
      </c>
      <c r="C66" s="15" t="s">
        <v>31</v>
      </c>
      <c r="D66" s="15" t="s">
        <v>78</v>
      </c>
      <c r="E66" s="15" t="s">
        <v>228</v>
      </c>
      <c r="F66" s="15" t="s">
        <v>50</v>
      </c>
      <c r="G66" s="48">
        <v>1000</v>
      </c>
      <c r="H66" s="61">
        <v>1000</v>
      </c>
      <c r="I66" s="61">
        <v>994.5</v>
      </c>
      <c r="J66" s="60">
        <f t="shared" si="2"/>
        <v>0.99450000000000005</v>
      </c>
      <c r="K66" s="60">
        <f t="shared" si="1"/>
        <v>0.99450000000000005</v>
      </c>
    </row>
    <row r="67" spans="1:11" ht="36" x14ac:dyDescent="0.25">
      <c r="A67" s="21" t="s">
        <v>86</v>
      </c>
      <c r="B67" s="15" t="s">
        <v>30</v>
      </c>
      <c r="C67" s="15" t="s">
        <v>44</v>
      </c>
      <c r="D67" s="15" t="s">
        <v>32</v>
      </c>
      <c r="E67" s="15" t="s">
        <v>33</v>
      </c>
      <c r="F67" s="15" t="s">
        <v>34</v>
      </c>
      <c r="G67" s="52">
        <f>G68+G71+G77</f>
        <v>5598.3</v>
      </c>
      <c r="H67" s="57">
        <f>H68+H71+H77</f>
        <v>5582.8</v>
      </c>
      <c r="I67" s="57">
        <f t="shared" ref="I67" si="8">I68+I71+I77</f>
        <v>5575.9</v>
      </c>
      <c r="J67" s="60">
        <f t="shared" si="2"/>
        <v>0.9959987853455512</v>
      </c>
      <c r="K67" s="60">
        <f t="shared" si="1"/>
        <v>0.998764061044637</v>
      </c>
    </row>
    <row r="68" spans="1:11" ht="76.5" x14ac:dyDescent="0.25">
      <c r="A68" s="18" t="s">
        <v>87</v>
      </c>
      <c r="B68" s="15" t="s">
        <v>30</v>
      </c>
      <c r="C68" s="15" t="s">
        <v>44</v>
      </c>
      <c r="D68" s="15" t="s">
        <v>88</v>
      </c>
      <c r="E68" s="15" t="s">
        <v>33</v>
      </c>
      <c r="F68" s="15" t="s">
        <v>34</v>
      </c>
      <c r="G68" s="48">
        <f>SUM(G69:G70)</f>
        <v>976.19999999999993</v>
      </c>
      <c r="H68" s="61">
        <f>SUM(H69:H70)</f>
        <v>1004.8</v>
      </c>
      <c r="I68" s="61">
        <f t="shared" ref="I68" si="9">SUM(I69:I70)</f>
        <v>1004.8</v>
      </c>
      <c r="J68" s="60">
        <f t="shared" si="2"/>
        <v>1.0292972751485352</v>
      </c>
      <c r="K68" s="60">
        <f t="shared" si="1"/>
        <v>1</v>
      </c>
    </row>
    <row r="69" spans="1:11" ht="38.25" x14ac:dyDescent="0.25">
      <c r="A69" s="19" t="s">
        <v>59</v>
      </c>
      <c r="B69" s="14" t="s">
        <v>30</v>
      </c>
      <c r="C69" s="14" t="s">
        <v>44</v>
      </c>
      <c r="D69" s="14" t="s">
        <v>88</v>
      </c>
      <c r="E69" s="14" t="s">
        <v>89</v>
      </c>
      <c r="F69" s="14" t="s">
        <v>40</v>
      </c>
      <c r="G69" s="49">
        <v>749.8</v>
      </c>
      <c r="H69" s="58">
        <v>773.6</v>
      </c>
      <c r="I69" s="58">
        <v>773.6</v>
      </c>
      <c r="J69" s="60">
        <f t="shared" si="2"/>
        <v>1.0317417978127501</v>
      </c>
      <c r="K69" s="60">
        <f t="shared" si="1"/>
        <v>1</v>
      </c>
    </row>
    <row r="70" spans="1:11" ht="89.25" x14ac:dyDescent="0.25">
      <c r="A70" s="19" t="s">
        <v>47</v>
      </c>
      <c r="B70" s="14" t="s">
        <v>30</v>
      </c>
      <c r="C70" s="14" t="s">
        <v>44</v>
      </c>
      <c r="D70" s="14" t="s">
        <v>88</v>
      </c>
      <c r="E70" s="14" t="s">
        <v>89</v>
      </c>
      <c r="F70" s="14" t="s">
        <v>42</v>
      </c>
      <c r="G70" s="49">
        <v>226.4</v>
      </c>
      <c r="H70" s="58">
        <v>231.2</v>
      </c>
      <c r="I70" s="58">
        <v>231.2</v>
      </c>
      <c r="J70" s="60">
        <f t="shared" si="2"/>
        <v>1.0212014134275618</v>
      </c>
      <c r="K70" s="60">
        <f t="shared" si="1"/>
        <v>1</v>
      </c>
    </row>
    <row r="71" spans="1:11" ht="25.5" x14ac:dyDescent="0.25">
      <c r="A71" s="18" t="s">
        <v>90</v>
      </c>
      <c r="B71" s="15" t="s">
        <v>30</v>
      </c>
      <c r="C71" s="15" t="s">
        <v>44</v>
      </c>
      <c r="D71" s="15" t="s">
        <v>91</v>
      </c>
      <c r="E71" s="15" t="s">
        <v>92</v>
      </c>
      <c r="F71" s="15" t="s">
        <v>34</v>
      </c>
      <c r="G71" s="48">
        <f>SUM(G72:G76)</f>
        <v>4322.1000000000004</v>
      </c>
      <c r="H71" s="61">
        <f>SUM(H72:H76)</f>
        <v>4278</v>
      </c>
      <c r="I71" s="61">
        <f t="shared" ref="I71" si="10">SUM(I72:I76)</f>
        <v>4276.3999999999996</v>
      </c>
      <c r="J71" s="60">
        <f t="shared" si="2"/>
        <v>0.98942643622313209</v>
      </c>
      <c r="K71" s="60">
        <f t="shared" si="1"/>
        <v>0.99962599345488534</v>
      </c>
    </row>
    <row r="72" spans="1:11" ht="25.5" x14ac:dyDescent="0.25">
      <c r="A72" s="19" t="s">
        <v>79</v>
      </c>
      <c r="B72" s="14" t="s">
        <v>30</v>
      </c>
      <c r="C72" s="14" t="s">
        <v>44</v>
      </c>
      <c r="D72" s="14" t="s">
        <v>91</v>
      </c>
      <c r="E72" s="14" t="s">
        <v>93</v>
      </c>
      <c r="F72" s="14" t="s">
        <v>81</v>
      </c>
      <c r="G72" s="49">
        <v>2989.3</v>
      </c>
      <c r="H72" s="58">
        <v>2996</v>
      </c>
      <c r="I72" s="58">
        <v>2995.9</v>
      </c>
      <c r="J72" s="60">
        <f t="shared" si="2"/>
        <v>1.0022078747532868</v>
      </c>
      <c r="K72" s="60">
        <f t="shared" si="1"/>
        <v>0.9999666221628839</v>
      </c>
    </row>
    <row r="73" spans="1:11" ht="51" x14ac:dyDescent="0.25">
      <c r="A73" s="19" t="s">
        <v>125</v>
      </c>
      <c r="B73" s="14" t="s">
        <v>30</v>
      </c>
      <c r="C73" s="14" t="s">
        <v>44</v>
      </c>
      <c r="D73" s="14" t="s">
        <v>91</v>
      </c>
      <c r="E73" s="14" t="s">
        <v>93</v>
      </c>
      <c r="F73" s="14" t="s">
        <v>126</v>
      </c>
      <c r="G73" s="49"/>
      <c r="H73" s="58">
        <v>9</v>
      </c>
      <c r="I73" s="58">
        <v>9</v>
      </c>
      <c r="J73" s="60"/>
      <c r="K73" s="60">
        <f t="shared" si="1"/>
        <v>1</v>
      </c>
    </row>
    <row r="74" spans="1:11" ht="76.5" x14ac:dyDescent="0.25">
      <c r="A74" s="19" t="s">
        <v>82</v>
      </c>
      <c r="B74" s="14" t="s">
        <v>30</v>
      </c>
      <c r="C74" s="14" t="s">
        <v>44</v>
      </c>
      <c r="D74" s="14" t="s">
        <v>91</v>
      </c>
      <c r="E74" s="14" t="s">
        <v>93</v>
      </c>
      <c r="F74" s="14" t="s">
        <v>83</v>
      </c>
      <c r="G74" s="49">
        <v>902.8</v>
      </c>
      <c r="H74" s="58">
        <v>856.6</v>
      </c>
      <c r="I74" s="58">
        <v>856.6</v>
      </c>
      <c r="J74" s="60">
        <f t="shared" si="2"/>
        <v>0.94882587505538329</v>
      </c>
      <c r="K74" s="60">
        <f t="shared" si="1"/>
        <v>1</v>
      </c>
    </row>
    <row r="75" spans="1:11" ht="63.75" x14ac:dyDescent="0.25">
      <c r="A75" s="19" t="s">
        <v>119</v>
      </c>
      <c r="B75" s="14" t="s">
        <v>30</v>
      </c>
      <c r="C75" s="14" t="s">
        <v>44</v>
      </c>
      <c r="D75" s="14" t="s">
        <v>91</v>
      </c>
      <c r="E75" s="14" t="s">
        <v>93</v>
      </c>
      <c r="F75" s="14" t="s">
        <v>55</v>
      </c>
      <c r="G75" s="49"/>
      <c r="H75" s="58"/>
      <c r="I75" s="58"/>
      <c r="J75" s="60"/>
      <c r="K75" s="60"/>
    </row>
    <row r="76" spans="1:11" ht="51" x14ac:dyDescent="0.25">
      <c r="A76" s="19" t="s">
        <v>56</v>
      </c>
      <c r="B76" s="14" t="s">
        <v>30</v>
      </c>
      <c r="C76" s="14" t="s">
        <v>44</v>
      </c>
      <c r="D76" s="14" t="s">
        <v>91</v>
      </c>
      <c r="E76" s="14" t="s">
        <v>93</v>
      </c>
      <c r="F76" s="14" t="s">
        <v>50</v>
      </c>
      <c r="G76" s="49">
        <v>430</v>
      </c>
      <c r="H76" s="58">
        <v>416.4</v>
      </c>
      <c r="I76" s="58">
        <v>414.9</v>
      </c>
      <c r="J76" s="60">
        <f t="shared" si="2"/>
        <v>0.96488372093023256</v>
      </c>
      <c r="K76" s="60">
        <f t="shared" si="1"/>
        <v>0.99639769452449567</v>
      </c>
    </row>
    <row r="77" spans="1:11" ht="25.5" x14ac:dyDescent="0.25">
      <c r="A77" s="18" t="s">
        <v>207</v>
      </c>
      <c r="B77" s="15" t="s">
        <v>30</v>
      </c>
      <c r="C77" s="15" t="s">
        <v>44</v>
      </c>
      <c r="D77" s="15" t="s">
        <v>91</v>
      </c>
      <c r="E77" s="15" t="s">
        <v>208</v>
      </c>
      <c r="F77" s="15" t="s">
        <v>50</v>
      </c>
      <c r="G77" s="48">
        <v>300</v>
      </c>
      <c r="H77" s="61">
        <v>300</v>
      </c>
      <c r="I77" s="61">
        <v>294.7</v>
      </c>
      <c r="J77" s="60">
        <f t="shared" si="2"/>
        <v>0.98233333333333328</v>
      </c>
      <c r="K77" s="60">
        <f t="shared" si="1"/>
        <v>0.98233333333333328</v>
      </c>
    </row>
    <row r="78" spans="1:11" x14ac:dyDescent="0.25">
      <c r="A78" s="18" t="s">
        <v>94</v>
      </c>
      <c r="B78" s="15" t="s">
        <v>34</v>
      </c>
      <c r="C78" s="15" t="s">
        <v>52</v>
      </c>
      <c r="D78" s="15" t="s">
        <v>32</v>
      </c>
      <c r="E78" s="15" t="s">
        <v>33</v>
      </c>
      <c r="F78" s="15" t="s">
        <v>34</v>
      </c>
      <c r="G78" s="48">
        <f>G79+G83</f>
        <v>8160.9</v>
      </c>
      <c r="H78" s="61">
        <f>H79+H83</f>
        <v>38885.199999999997</v>
      </c>
      <c r="I78" s="61">
        <f>I79+I83</f>
        <v>38500.400000000001</v>
      </c>
      <c r="J78" s="60">
        <f t="shared" si="2"/>
        <v>4.7176659437071899</v>
      </c>
      <c r="K78" s="60">
        <f t="shared" ref="K78:K139" si="11">I78/H78</f>
        <v>0.99010420417022427</v>
      </c>
    </row>
    <row r="79" spans="1:11" x14ac:dyDescent="0.25">
      <c r="A79" s="18" t="s">
        <v>95</v>
      </c>
      <c r="B79" s="15" t="s">
        <v>30</v>
      </c>
      <c r="C79" s="15" t="s">
        <v>52</v>
      </c>
      <c r="D79" s="15" t="s">
        <v>88</v>
      </c>
      <c r="E79" s="15" t="s">
        <v>33</v>
      </c>
      <c r="F79" s="15" t="s">
        <v>34</v>
      </c>
      <c r="G79" s="48">
        <f>G80+G81+G82</f>
        <v>5842.9</v>
      </c>
      <c r="H79" s="61">
        <f>H80+H81+H82</f>
        <v>36252.5</v>
      </c>
      <c r="I79" s="61">
        <f>I80+I81+I82</f>
        <v>35871.300000000003</v>
      </c>
      <c r="J79" s="60">
        <f t="shared" ref="J79:J141" si="12">I79/G79</f>
        <v>6.1392972667682155</v>
      </c>
      <c r="K79" s="60">
        <f t="shared" si="11"/>
        <v>0.98948486311288886</v>
      </c>
    </row>
    <row r="80" spans="1:11" ht="51" x14ac:dyDescent="0.25">
      <c r="A80" s="19" t="s">
        <v>96</v>
      </c>
      <c r="B80" s="14" t="s">
        <v>30</v>
      </c>
      <c r="C80" s="14" t="s">
        <v>52</v>
      </c>
      <c r="D80" s="14" t="s">
        <v>88</v>
      </c>
      <c r="E80" s="14" t="s">
        <v>97</v>
      </c>
      <c r="F80" s="14" t="s">
        <v>98</v>
      </c>
      <c r="G80" s="53"/>
      <c r="H80" s="55"/>
      <c r="I80" s="55"/>
      <c r="J80" s="60"/>
      <c r="K80" s="60"/>
    </row>
    <row r="81" spans="1:11" ht="51" x14ac:dyDescent="0.25">
      <c r="A81" s="19" t="s">
        <v>56</v>
      </c>
      <c r="B81" s="14" t="s">
        <v>30</v>
      </c>
      <c r="C81" s="14" t="s">
        <v>52</v>
      </c>
      <c r="D81" s="14" t="s">
        <v>88</v>
      </c>
      <c r="E81" s="14" t="s">
        <v>97</v>
      </c>
      <c r="F81" s="14" t="s">
        <v>50</v>
      </c>
      <c r="G81" s="53">
        <v>4842.8999999999996</v>
      </c>
      <c r="H81" s="55">
        <v>6767.5</v>
      </c>
      <c r="I81" s="55">
        <v>6386.3</v>
      </c>
      <c r="J81" s="60">
        <f t="shared" si="12"/>
        <v>1.3186933448966529</v>
      </c>
      <c r="K81" s="60">
        <f t="shared" si="11"/>
        <v>0.94367196158108613</v>
      </c>
    </row>
    <row r="82" spans="1:11" ht="51" x14ac:dyDescent="0.25">
      <c r="A82" s="47" t="s">
        <v>200</v>
      </c>
      <c r="B82" s="15" t="s">
        <v>30</v>
      </c>
      <c r="C82" s="15" t="s">
        <v>52</v>
      </c>
      <c r="D82" s="15" t="s">
        <v>88</v>
      </c>
      <c r="E82" s="15" t="s">
        <v>99</v>
      </c>
      <c r="F82" s="15" t="s">
        <v>98</v>
      </c>
      <c r="G82" s="48">
        <v>1000</v>
      </c>
      <c r="H82" s="61">
        <v>29485</v>
      </c>
      <c r="I82" s="61">
        <v>29485</v>
      </c>
      <c r="J82" s="60">
        <f t="shared" si="12"/>
        <v>29.484999999999999</v>
      </c>
      <c r="K82" s="60">
        <f t="shared" si="11"/>
        <v>1</v>
      </c>
    </row>
    <row r="83" spans="1:11" ht="25.5" x14ac:dyDescent="0.25">
      <c r="A83" s="18" t="s">
        <v>100</v>
      </c>
      <c r="B83" s="15" t="s">
        <v>30</v>
      </c>
      <c r="C83" s="15" t="s">
        <v>52</v>
      </c>
      <c r="D83" s="15" t="s">
        <v>101</v>
      </c>
      <c r="E83" s="15" t="s">
        <v>33</v>
      </c>
      <c r="F83" s="15" t="s">
        <v>34</v>
      </c>
      <c r="G83" s="48">
        <f>SUM(G84:G87)</f>
        <v>2318</v>
      </c>
      <c r="H83" s="61">
        <f>SUM(H84:H87)</f>
        <v>2632.7000000000003</v>
      </c>
      <c r="I83" s="61">
        <f t="shared" ref="I83" si="13">SUM(I84:I87)</f>
        <v>2629.1000000000004</v>
      </c>
      <c r="J83" s="60">
        <f t="shared" si="12"/>
        <v>1.1342105263157896</v>
      </c>
      <c r="K83" s="60">
        <f t="shared" si="11"/>
        <v>0.99863258251984655</v>
      </c>
    </row>
    <row r="84" spans="1:11" ht="25.5" x14ac:dyDescent="0.25">
      <c r="A84" s="19" t="s">
        <v>79</v>
      </c>
      <c r="B84" s="14" t="s">
        <v>30</v>
      </c>
      <c r="C84" s="14" t="s">
        <v>52</v>
      </c>
      <c r="D84" s="14" t="s">
        <v>101</v>
      </c>
      <c r="E84" s="14" t="s">
        <v>102</v>
      </c>
      <c r="F84" s="14" t="s">
        <v>81</v>
      </c>
      <c r="G84" s="49">
        <v>1473.1</v>
      </c>
      <c r="H84" s="58">
        <v>1712.5</v>
      </c>
      <c r="I84" s="58">
        <v>1709.8</v>
      </c>
      <c r="J84" s="60">
        <f t="shared" si="12"/>
        <v>1.1606815559025185</v>
      </c>
      <c r="K84" s="60">
        <f t="shared" si="11"/>
        <v>0.99842335766423351</v>
      </c>
    </row>
    <row r="85" spans="1:11" s="25" customFormat="1" ht="51" x14ac:dyDescent="0.25">
      <c r="A85" s="19" t="s">
        <v>125</v>
      </c>
      <c r="B85" s="14" t="s">
        <v>30</v>
      </c>
      <c r="C85" s="14" t="s">
        <v>52</v>
      </c>
      <c r="D85" s="14" t="s">
        <v>101</v>
      </c>
      <c r="E85" s="14" t="s">
        <v>102</v>
      </c>
      <c r="F85" s="14" t="s">
        <v>126</v>
      </c>
      <c r="G85" s="49"/>
      <c r="H85" s="58">
        <v>4.2</v>
      </c>
      <c r="I85" s="58">
        <v>4.2</v>
      </c>
      <c r="J85" s="60"/>
      <c r="K85" s="60">
        <f t="shared" si="11"/>
        <v>1</v>
      </c>
    </row>
    <row r="86" spans="1:11" ht="76.5" x14ac:dyDescent="0.25">
      <c r="A86" s="19" t="s">
        <v>82</v>
      </c>
      <c r="B86" s="14" t="s">
        <v>30</v>
      </c>
      <c r="C86" s="14" t="s">
        <v>52</v>
      </c>
      <c r="D86" s="14" t="s">
        <v>101</v>
      </c>
      <c r="E86" s="14" t="s">
        <v>102</v>
      </c>
      <c r="F86" s="14" t="s">
        <v>83</v>
      </c>
      <c r="G86" s="49">
        <v>444.9</v>
      </c>
      <c r="H86" s="58">
        <v>505.2</v>
      </c>
      <c r="I86" s="58">
        <v>504.3</v>
      </c>
      <c r="J86" s="60">
        <f t="shared" si="12"/>
        <v>1.1335131490222523</v>
      </c>
      <c r="K86" s="60">
        <f t="shared" si="11"/>
        <v>0.99821852731591454</v>
      </c>
    </row>
    <row r="87" spans="1:11" ht="51" x14ac:dyDescent="0.25">
      <c r="A87" s="19" t="s">
        <v>56</v>
      </c>
      <c r="B87" s="14" t="s">
        <v>30</v>
      </c>
      <c r="C87" s="14" t="s">
        <v>52</v>
      </c>
      <c r="D87" s="14" t="s">
        <v>101</v>
      </c>
      <c r="E87" s="14" t="s">
        <v>102</v>
      </c>
      <c r="F87" s="14" t="s">
        <v>50</v>
      </c>
      <c r="G87" s="49">
        <v>400</v>
      </c>
      <c r="H87" s="58">
        <v>410.8</v>
      </c>
      <c r="I87" s="58">
        <v>410.8</v>
      </c>
      <c r="J87" s="60">
        <f t="shared" si="12"/>
        <v>1.0270000000000001</v>
      </c>
      <c r="K87" s="60">
        <f t="shared" si="11"/>
        <v>1</v>
      </c>
    </row>
    <row r="88" spans="1:11" x14ac:dyDescent="0.25">
      <c r="A88" s="18" t="s">
        <v>103</v>
      </c>
      <c r="B88" s="15" t="s">
        <v>34</v>
      </c>
      <c r="C88" s="15" t="s">
        <v>65</v>
      </c>
      <c r="D88" s="15" t="s">
        <v>32</v>
      </c>
      <c r="E88" s="15" t="s">
        <v>33</v>
      </c>
      <c r="F88" s="15" t="s">
        <v>34</v>
      </c>
      <c r="G88" s="48">
        <f>G89+G96+G109</f>
        <v>89958.099999999991</v>
      </c>
      <c r="H88" s="61">
        <f>H89+H93+H96+H109</f>
        <v>116052.99999999999</v>
      </c>
      <c r="I88" s="61">
        <f>I89+I93+I96+I109</f>
        <v>116027.9</v>
      </c>
      <c r="J88" s="60">
        <f t="shared" si="12"/>
        <v>1.2897993621474888</v>
      </c>
      <c r="K88" s="60">
        <f t="shared" si="11"/>
        <v>0.99978371950746647</v>
      </c>
    </row>
    <row r="89" spans="1:11" x14ac:dyDescent="0.25">
      <c r="A89" s="18" t="s">
        <v>104</v>
      </c>
      <c r="B89" s="15" t="s">
        <v>30</v>
      </c>
      <c r="C89" s="15" t="s">
        <v>65</v>
      </c>
      <c r="D89" s="15" t="s">
        <v>31</v>
      </c>
      <c r="E89" s="15" t="s">
        <v>33</v>
      </c>
      <c r="F89" s="15" t="s">
        <v>34</v>
      </c>
      <c r="G89" s="48">
        <f>G90+G91+G92</f>
        <v>1800</v>
      </c>
      <c r="H89" s="61">
        <f t="shared" ref="H89:I89" si="14">H90+H91+H92</f>
        <v>2018.1999999999998</v>
      </c>
      <c r="I89" s="61">
        <f t="shared" si="14"/>
        <v>2014.1999999999998</v>
      </c>
      <c r="J89" s="60">
        <f t="shared" si="12"/>
        <v>1.119</v>
      </c>
      <c r="K89" s="60">
        <f t="shared" si="11"/>
        <v>0.99801803587355065</v>
      </c>
    </row>
    <row r="90" spans="1:11" ht="51" x14ac:dyDescent="0.25">
      <c r="A90" s="19" t="s">
        <v>56</v>
      </c>
      <c r="B90" s="14" t="s">
        <v>30</v>
      </c>
      <c r="C90" s="14" t="s">
        <v>65</v>
      </c>
      <c r="D90" s="14" t="s">
        <v>31</v>
      </c>
      <c r="E90" s="14" t="s">
        <v>105</v>
      </c>
      <c r="F90" s="14" t="s">
        <v>50</v>
      </c>
      <c r="G90" s="49">
        <v>1800</v>
      </c>
      <c r="H90" s="58"/>
      <c r="I90" s="58"/>
      <c r="J90" s="60">
        <f t="shared" si="12"/>
        <v>0</v>
      </c>
      <c r="K90" s="60"/>
    </row>
    <row r="91" spans="1:11" ht="51" x14ac:dyDescent="0.25">
      <c r="A91" s="19" t="s">
        <v>96</v>
      </c>
      <c r="B91" s="14" t="s">
        <v>30</v>
      </c>
      <c r="C91" s="14" t="s">
        <v>65</v>
      </c>
      <c r="D91" s="14" t="s">
        <v>31</v>
      </c>
      <c r="E91" s="14" t="s">
        <v>105</v>
      </c>
      <c r="F91" s="14" t="s">
        <v>98</v>
      </c>
      <c r="G91" s="49"/>
      <c r="H91" s="58">
        <v>1206.8</v>
      </c>
      <c r="I91" s="58">
        <v>1206.8</v>
      </c>
      <c r="J91" s="60"/>
      <c r="K91" s="60">
        <f t="shared" si="11"/>
        <v>1</v>
      </c>
    </row>
    <row r="92" spans="1:11" ht="51" x14ac:dyDescent="0.25">
      <c r="A92" s="19" t="s">
        <v>56</v>
      </c>
      <c r="B92" s="14" t="s">
        <v>30</v>
      </c>
      <c r="C92" s="14" t="s">
        <v>65</v>
      </c>
      <c r="D92" s="14" t="s">
        <v>31</v>
      </c>
      <c r="E92" s="14" t="s">
        <v>209</v>
      </c>
      <c r="F92" s="14" t="s">
        <v>50</v>
      </c>
      <c r="G92" s="49"/>
      <c r="H92" s="58">
        <v>811.4</v>
      </c>
      <c r="I92" s="58">
        <v>807.4</v>
      </c>
      <c r="J92" s="60"/>
      <c r="K92" s="60">
        <f t="shared" si="11"/>
        <v>0.9950702489524279</v>
      </c>
    </row>
    <row r="93" spans="1:11" s="25" customFormat="1" x14ac:dyDescent="0.25">
      <c r="A93" s="18" t="s">
        <v>229</v>
      </c>
      <c r="B93" s="15" t="s">
        <v>30</v>
      </c>
      <c r="C93" s="15" t="s">
        <v>65</v>
      </c>
      <c r="D93" s="15" t="s">
        <v>36</v>
      </c>
      <c r="E93" s="15" t="s">
        <v>33</v>
      </c>
      <c r="F93" s="15" t="s">
        <v>34</v>
      </c>
      <c r="G93" s="48"/>
      <c r="H93" s="61">
        <f>H94+H95</f>
        <v>19998</v>
      </c>
      <c r="I93" s="61">
        <f>I94+I95</f>
        <v>19998</v>
      </c>
      <c r="J93" s="60"/>
      <c r="K93" s="60">
        <f t="shared" si="11"/>
        <v>1</v>
      </c>
    </row>
    <row r="94" spans="1:11" s="25" customFormat="1" ht="51" x14ac:dyDescent="0.25">
      <c r="A94" s="19" t="s">
        <v>96</v>
      </c>
      <c r="B94" s="14" t="s">
        <v>30</v>
      </c>
      <c r="C94" s="14" t="s">
        <v>65</v>
      </c>
      <c r="D94" s="14" t="s">
        <v>36</v>
      </c>
      <c r="E94" s="14" t="s">
        <v>230</v>
      </c>
      <c r="F94" s="14" t="s">
        <v>98</v>
      </c>
      <c r="G94" s="49"/>
      <c r="H94" s="58">
        <v>15724</v>
      </c>
      <c r="I94" s="58">
        <v>15724</v>
      </c>
      <c r="J94" s="60"/>
      <c r="K94" s="60">
        <f t="shared" si="11"/>
        <v>1</v>
      </c>
    </row>
    <row r="95" spans="1:11" s="25" customFormat="1" x14ac:dyDescent="0.25">
      <c r="A95" s="18" t="s">
        <v>250</v>
      </c>
      <c r="B95" s="14" t="s">
        <v>30</v>
      </c>
      <c r="C95" s="14" t="s">
        <v>65</v>
      </c>
      <c r="D95" s="14" t="s">
        <v>36</v>
      </c>
      <c r="E95" s="14" t="s">
        <v>251</v>
      </c>
      <c r="F95" s="14" t="s">
        <v>233</v>
      </c>
      <c r="G95" s="49"/>
      <c r="H95" s="58">
        <v>4274</v>
      </c>
      <c r="I95" s="58">
        <v>4274</v>
      </c>
      <c r="J95" s="60"/>
      <c r="K95" s="60">
        <f t="shared" si="11"/>
        <v>1</v>
      </c>
    </row>
    <row r="96" spans="1:11" x14ac:dyDescent="0.25">
      <c r="A96" s="18" t="s">
        <v>106</v>
      </c>
      <c r="B96" s="15" t="s">
        <v>30</v>
      </c>
      <c r="C96" s="15" t="s">
        <v>65</v>
      </c>
      <c r="D96" s="15" t="s">
        <v>44</v>
      </c>
      <c r="E96" s="15" t="s">
        <v>33</v>
      </c>
      <c r="F96" s="15" t="s">
        <v>34</v>
      </c>
      <c r="G96" s="52">
        <f>G97+G101+G103+G105+G107+G108</f>
        <v>65630.299999999988</v>
      </c>
      <c r="H96" s="57">
        <f>H97+H101+H103+H105+H107+H108</f>
        <v>68606.799999999988</v>
      </c>
      <c r="I96" s="57">
        <f t="shared" ref="I96" si="15">I97+I101+I103+I105+I107+I108</f>
        <v>68594.5</v>
      </c>
      <c r="J96" s="60">
        <f t="shared" si="12"/>
        <v>1.0451651142841036</v>
      </c>
      <c r="K96" s="60">
        <f t="shared" si="11"/>
        <v>0.99982071747990009</v>
      </c>
    </row>
    <row r="97" spans="1:11" x14ac:dyDescent="0.25">
      <c r="A97" s="19" t="s">
        <v>107</v>
      </c>
      <c r="B97" s="15" t="s">
        <v>30</v>
      </c>
      <c r="C97" s="15" t="s">
        <v>65</v>
      </c>
      <c r="D97" s="15" t="s">
        <v>44</v>
      </c>
      <c r="E97" s="15" t="s">
        <v>108</v>
      </c>
      <c r="F97" s="15" t="s">
        <v>34</v>
      </c>
      <c r="G97" s="48">
        <f>G98+G99</f>
        <v>5000</v>
      </c>
      <c r="H97" s="61">
        <f t="shared" ref="H97:I97" si="16">H98+H99</f>
        <v>5997.8</v>
      </c>
      <c r="I97" s="61">
        <f t="shared" si="16"/>
        <v>5997.8</v>
      </c>
      <c r="J97" s="60">
        <f t="shared" si="12"/>
        <v>1.19956</v>
      </c>
      <c r="K97" s="60">
        <f t="shared" si="11"/>
        <v>1</v>
      </c>
    </row>
    <row r="98" spans="1:11" ht="51" x14ac:dyDescent="0.25">
      <c r="A98" s="19" t="s">
        <v>56</v>
      </c>
      <c r="B98" s="14" t="s">
        <v>30</v>
      </c>
      <c r="C98" s="14" t="s">
        <v>65</v>
      </c>
      <c r="D98" s="14" t="s">
        <v>44</v>
      </c>
      <c r="E98" s="14" t="s">
        <v>108</v>
      </c>
      <c r="F98" s="14" t="s">
        <v>50</v>
      </c>
      <c r="G98" s="49">
        <v>1200</v>
      </c>
      <c r="H98" s="58">
        <v>1274.3</v>
      </c>
      <c r="I98" s="58">
        <v>1274.3</v>
      </c>
      <c r="J98" s="60">
        <f t="shared" si="12"/>
        <v>1.0619166666666666</v>
      </c>
      <c r="K98" s="60">
        <f t="shared" si="11"/>
        <v>1</v>
      </c>
    </row>
    <row r="99" spans="1:11" ht="25.5" x14ac:dyDescent="0.25">
      <c r="A99" s="19" t="s">
        <v>210</v>
      </c>
      <c r="B99" s="14" t="s">
        <v>30</v>
      </c>
      <c r="C99" s="14" t="s">
        <v>65</v>
      </c>
      <c r="D99" s="14" t="s">
        <v>44</v>
      </c>
      <c r="E99" s="14" t="s">
        <v>108</v>
      </c>
      <c r="F99" s="14" t="s">
        <v>211</v>
      </c>
      <c r="G99" s="49">
        <v>3800</v>
      </c>
      <c r="H99" s="58">
        <v>4723.5</v>
      </c>
      <c r="I99" s="58">
        <v>4723.5</v>
      </c>
      <c r="J99" s="60">
        <f t="shared" si="12"/>
        <v>1.2430263157894736</v>
      </c>
      <c r="K99" s="60">
        <f t="shared" si="11"/>
        <v>1</v>
      </c>
    </row>
    <row r="100" spans="1:11" ht="25.5" x14ac:dyDescent="0.25">
      <c r="A100" s="19" t="s">
        <v>57</v>
      </c>
      <c r="B100" s="14" t="s">
        <v>30</v>
      </c>
      <c r="C100" s="14" t="s">
        <v>65</v>
      </c>
      <c r="D100" s="14" t="s">
        <v>44</v>
      </c>
      <c r="E100" s="14" t="s">
        <v>108</v>
      </c>
      <c r="F100" s="14" t="s">
        <v>58</v>
      </c>
      <c r="G100" s="53"/>
      <c r="H100" s="55"/>
      <c r="I100" s="55"/>
      <c r="J100" s="60" t="e">
        <f t="shared" si="12"/>
        <v>#DIV/0!</v>
      </c>
      <c r="K100" s="60"/>
    </row>
    <row r="101" spans="1:11" x14ac:dyDescent="0.25">
      <c r="A101" s="19" t="s">
        <v>109</v>
      </c>
      <c r="B101" s="15" t="s">
        <v>30</v>
      </c>
      <c r="C101" s="15" t="s">
        <v>65</v>
      </c>
      <c r="D101" s="15" t="s">
        <v>44</v>
      </c>
      <c r="E101" s="15" t="s">
        <v>110</v>
      </c>
      <c r="F101" s="15" t="s">
        <v>34</v>
      </c>
      <c r="G101" s="48">
        <v>2500</v>
      </c>
      <c r="H101" s="61">
        <v>2490</v>
      </c>
      <c r="I101" s="61">
        <v>2480.3000000000002</v>
      </c>
      <c r="J101" s="60">
        <f t="shared" si="12"/>
        <v>0.99212000000000011</v>
      </c>
      <c r="K101" s="60">
        <f t="shared" si="11"/>
        <v>0.99610441767068281</v>
      </c>
    </row>
    <row r="102" spans="1:11" ht="51" x14ac:dyDescent="0.25">
      <c r="A102" s="19" t="s">
        <v>56</v>
      </c>
      <c r="B102" s="14" t="s">
        <v>30</v>
      </c>
      <c r="C102" s="14" t="s">
        <v>65</v>
      </c>
      <c r="D102" s="14" t="s">
        <v>44</v>
      </c>
      <c r="E102" s="14" t="s">
        <v>110</v>
      </c>
      <c r="F102" s="14" t="s">
        <v>50</v>
      </c>
      <c r="G102" s="49">
        <v>2500</v>
      </c>
      <c r="H102" s="58">
        <v>2490</v>
      </c>
      <c r="I102" s="58">
        <v>2480.3000000000002</v>
      </c>
      <c r="J102" s="60">
        <f t="shared" si="12"/>
        <v>0.99212000000000011</v>
      </c>
      <c r="K102" s="60">
        <f t="shared" si="11"/>
        <v>0.99610441767068281</v>
      </c>
    </row>
    <row r="103" spans="1:11" ht="25.5" x14ac:dyDescent="0.25">
      <c r="A103" s="18" t="s">
        <v>111</v>
      </c>
      <c r="B103" s="15" t="s">
        <v>30</v>
      </c>
      <c r="C103" s="15" t="s">
        <v>65</v>
      </c>
      <c r="D103" s="15" t="s">
        <v>44</v>
      </c>
      <c r="E103" s="15" t="s">
        <v>112</v>
      </c>
      <c r="F103" s="15" t="s">
        <v>34</v>
      </c>
      <c r="G103" s="52">
        <v>170</v>
      </c>
      <c r="H103" s="57">
        <v>252.1</v>
      </c>
      <c r="I103" s="57">
        <v>252.1</v>
      </c>
      <c r="J103" s="60">
        <f t="shared" si="12"/>
        <v>1.4829411764705882</v>
      </c>
      <c r="K103" s="60">
        <f t="shared" si="11"/>
        <v>1</v>
      </c>
    </row>
    <row r="104" spans="1:11" ht="51" x14ac:dyDescent="0.25">
      <c r="A104" s="19" t="s">
        <v>56</v>
      </c>
      <c r="B104" s="14" t="s">
        <v>30</v>
      </c>
      <c r="C104" s="14" t="s">
        <v>65</v>
      </c>
      <c r="D104" s="14" t="s">
        <v>44</v>
      </c>
      <c r="E104" s="14" t="s">
        <v>112</v>
      </c>
      <c r="F104" s="14" t="s">
        <v>50</v>
      </c>
      <c r="G104" s="53">
        <v>170</v>
      </c>
      <c r="H104" s="55">
        <v>252.1</v>
      </c>
      <c r="I104" s="55">
        <v>252.1</v>
      </c>
      <c r="J104" s="60">
        <f t="shared" si="12"/>
        <v>1.4829411764705882</v>
      </c>
      <c r="K104" s="60">
        <f t="shared" si="11"/>
        <v>1</v>
      </c>
    </row>
    <row r="105" spans="1:11" ht="38.25" x14ac:dyDescent="0.25">
      <c r="A105" s="19" t="s">
        <v>113</v>
      </c>
      <c r="B105" s="15" t="s">
        <v>30</v>
      </c>
      <c r="C105" s="15" t="s">
        <v>65</v>
      </c>
      <c r="D105" s="15" t="s">
        <v>44</v>
      </c>
      <c r="E105" s="15" t="s">
        <v>114</v>
      </c>
      <c r="F105" s="15" t="s">
        <v>34</v>
      </c>
      <c r="G105" s="48">
        <v>13097.6</v>
      </c>
      <c r="H105" s="61">
        <v>15004.2</v>
      </c>
      <c r="I105" s="61">
        <v>15001.6</v>
      </c>
      <c r="J105" s="60">
        <f t="shared" si="12"/>
        <v>1.1453701441485462</v>
      </c>
      <c r="K105" s="60">
        <f t="shared" si="11"/>
        <v>0.99982671518641442</v>
      </c>
    </row>
    <row r="106" spans="1:11" ht="51" x14ac:dyDescent="0.25">
      <c r="A106" s="19" t="s">
        <v>56</v>
      </c>
      <c r="B106" s="14" t="s">
        <v>30</v>
      </c>
      <c r="C106" s="14" t="s">
        <v>65</v>
      </c>
      <c r="D106" s="14" t="s">
        <v>44</v>
      </c>
      <c r="E106" s="14" t="s">
        <v>114</v>
      </c>
      <c r="F106" s="14" t="s">
        <v>50</v>
      </c>
      <c r="G106" s="49">
        <v>13097.6</v>
      </c>
      <c r="H106" s="58">
        <v>15004.2</v>
      </c>
      <c r="I106" s="58">
        <v>15001.6</v>
      </c>
      <c r="J106" s="60">
        <f t="shared" si="12"/>
        <v>1.1453701441485462</v>
      </c>
      <c r="K106" s="60">
        <f t="shared" si="11"/>
        <v>0.99982671518641442</v>
      </c>
    </row>
    <row r="107" spans="1:11" ht="25.5" x14ac:dyDescent="0.25">
      <c r="A107" s="18" t="s">
        <v>212</v>
      </c>
      <c r="B107" s="15" t="s">
        <v>30</v>
      </c>
      <c r="C107" s="15" t="s">
        <v>65</v>
      </c>
      <c r="D107" s="15" t="s">
        <v>44</v>
      </c>
      <c r="E107" s="15" t="s">
        <v>116</v>
      </c>
      <c r="F107" s="15" t="s">
        <v>98</v>
      </c>
      <c r="G107" s="52">
        <v>500</v>
      </c>
      <c r="H107" s="57">
        <v>500</v>
      </c>
      <c r="I107" s="57">
        <v>500</v>
      </c>
      <c r="J107" s="60">
        <f t="shared" si="12"/>
        <v>1</v>
      </c>
      <c r="K107" s="60">
        <f t="shared" si="11"/>
        <v>1</v>
      </c>
    </row>
    <row r="108" spans="1:11" ht="63.75" x14ac:dyDescent="0.25">
      <c r="A108" s="18" t="s">
        <v>115</v>
      </c>
      <c r="B108" s="15" t="s">
        <v>30</v>
      </c>
      <c r="C108" s="15" t="s">
        <v>65</v>
      </c>
      <c r="D108" s="15" t="s">
        <v>44</v>
      </c>
      <c r="E108" s="15" t="s">
        <v>116</v>
      </c>
      <c r="F108" s="15" t="s">
        <v>98</v>
      </c>
      <c r="G108" s="48">
        <v>44362.7</v>
      </c>
      <c r="H108" s="61">
        <v>44362.7</v>
      </c>
      <c r="I108" s="61">
        <v>44362.7</v>
      </c>
      <c r="J108" s="60">
        <f t="shared" si="12"/>
        <v>1</v>
      </c>
      <c r="K108" s="60">
        <f t="shared" si="11"/>
        <v>1</v>
      </c>
    </row>
    <row r="109" spans="1:11" x14ac:dyDescent="0.25">
      <c r="A109" s="18" t="s">
        <v>117</v>
      </c>
      <c r="B109" s="15" t="s">
        <v>30</v>
      </c>
      <c r="C109" s="15" t="s">
        <v>65</v>
      </c>
      <c r="D109" s="15" t="s">
        <v>65</v>
      </c>
      <c r="E109" s="15" t="s">
        <v>33</v>
      </c>
      <c r="F109" s="15" t="s">
        <v>34</v>
      </c>
      <c r="G109" s="48">
        <f>G110+G111+G112+G113+G114+G115</f>
        <v>22527.8</v>
      </c>
      <c r="H109" s="61">
        <f t="shared" ref="H109:I109" si="17">H110+H111+H112+H113+H114+H115</f>
        <v>25430</v>
      </c>
      <c r="I109" s="61">
        <f t="shared" si="17"/>
        <v>25421.200000000001</v>
      </c>
      <c r="J109" s="60">
        <f t="shared" si="12"/>
        <v>1.1284368646738696</v>
      </c>
      <c r="K109" s="60">
        <f t="shared" si="11"/>
        <v>0.99965395202516716</v>
      </c>
    </row>
    <row r="110" spans="1:11" ht="25.5" x14ac:dyDescent="0.25">
      <c r="A110" s="19" t="s">
        <v>79</v>
      </c>
      <c r="B110" s="14" t="s">
        <v>30</v>
      </c>
      <c r="C110" s="14" t="s">
        <v>65</v>
      </c>
      <c r="D110" s="14" t="s">
        <v>65</v>
      </c>
      <c r="E110" s="14" t="s">
        <v>118</v>
      </c>
      <c r="F110" s="14" t="s">
        <v>81</v>
      </c>
      <c r="G110" s="49">
        <v>15109.9</v>
      </c>
      <c r="H110" s="58">
        <v>15963.4</v>
      </c>
      <c r="I110" s="58">
        <v>15963.4</v>
      </c>
      <c r="J110" s="60">
        <f t="shared" si="12"/>
        <v>1.0564861448454326</v>
      </c>
      <c r="K110" s="60">
        <f t="shared" si="11"/>
        <v>1</v>
      </c>
    </row>
    <row r="111" spans="1:11" ht="76.5" x14ac:dyDescent="0.25">
      <c r="A111" s="19" t="s">
        <v>82</v>
      </c>
      <c r="B111" s="14" t="s">
        <v>30</v>
      </c>
      <c r="C111" s="14" t="s">
        <v>65</v>
      </c>
      <c r="D111" s="14" t="s">
        <v>65</v>
      </c>
      <c r="E111" s="14" t="s">
        <v>118</v>
      </c>
      <c r="F111" s="14" t="s">
        <v>83</v>
      </c>
      <c r="G111" s="49">
        <v>4563.2</v>
      </c>
      <c r="H111" s="58">
        <v>4758.6000000000004</v>
      </c>
      <c r="I111" s="58">
        <v>4753.3999999999996</v>
      </c>
      <c r="J111" s="60">
        <f t="shared" si="12"/>
        <v>1.0416812762973351</v>
      </c>
      <c r="K111" s="60">
        <f t="shared" si="11"/>
        <v>0.99890724162568811</v>
      </c>
    </row>
    <row r="112" spans="1:11" ht="63.75" x14ac:dyDescent="0.25">
      <c r="A112" s="19" t="s">
        <v>119</v>
      </c>
      <c r="B112" s="14" t="s">
        <v>30</v>
      </c>
      <c r="C112" s="14" t="s">
        <v>65</v>
      </c>
      <c r="D112" s="14" t="s">
        <v>65</v>
      </c>
      <c r="E112" s="14" t="s">
        <v>118</v>
      </c>
      <c r="F112" s="14" t="s">
        <v>55</v>
      </c>
      <c r="G112" s="49">
        <v>22</v>
      </c>
      <c r="H112" s="58">
        <v>10</v>
      </c>
      <c r="I112" s="58">
        <v>8.5</v>
      </c>
      <c r="J112" s="60">
        <f t="shared" si="12"/>
        <v>0.38636363636363635</v>
      </c>
      <c r="K112" s="60">
        <f t="shared" si="11"/>
        <v>0.85</v>
      </c>
    </row>
    <row r="113" spans="1:11" ht="51" x14ac:dyDescent="0.25">
      <c r="A113" s="19" t="s">
        <v>56</v>
      </c>
      <c r="B113" s="14" t="s">
        <v>30</v>
      </c>
      <c r="C113" s="14" t="s">
        <v>65</v>
      </c>
      <c r="D113" s="14" t="s">
        <v>65</v>
      </c>
      <c r="E113" s="14" t="s">
        <v>118</v>
      </c>
      <c r="F113" s="14" t="s">
        <v>50</v>
      </c>
      <c r="G113" s="49">
        <v>1562</v>
      </c>
      <c r="H113" s="58">
        <v>3357.6</v>
      </c>
      <c r="I113" s="58">
        <v>3355.5</v>
      </c>
      <c r="J113" s="60">
        <f t="shared" si="12"/>
        <v>2.1482074263764406</v>
      </c>
      <c r="K113" s="60">
        <f t="shared" si="11"/>
        <v>0.99937455325232316</v>
      </c>
    </row>
    <row r="114" spans="1:11" ht="25.5" x14ac:dyDescent="0.25">
      <c r="A114" s="19" t="s">
        <v>210</v>
      </c>
      <c r="B114" s="14" t="s">
        <v>30</v>
      </c>
      <c r="C114" s="14" t="s">
        <v>65</v>
      </c>
      <c r="D114" s="14" t="s">
        <v>65</v>
      </c>
      <c r="E114" s="14" t="s">
        <v>118</v>
      </c>
      <c r="F114" s="14" t="s">
        <v>211</v>
      </c>
      <c r="G114" s="49">
        <v>1250.7</v>
      </c>
      <c r="H114" s="58">
        <v>1331</v>
      </c>
      <c r="I114" s="58">
        <v>1331</v>
      </c>
      <c r="J114" s="60">
        <f t="shared" si="12"/>
        <v>1.0642040457343886</v>
      </c>
      <c r="K114" s="60">
        <f t="shared" si="11"/>
        <v>1</v>
      </c>
    </row>
    <row r="115" spans="1:11" ht="25.5" x14ac:dyDescent="0.25">
      <c r="A115" s="19" t="s">
        <v>120</v>
      </c>
      <c r="B115" s="14" t="s">
        <v>30</v>
      </c>
      <c r="C115" s="14" t="s">
        <v>65</v>
      </c>
      <c r="D115" s="14" t="s">
        <v>65</v>
      </c>
      <c r="E115" s="14" t="s">
        <v>118</v>
      </c>
      <c r="F115" s="14" t="s">
        <v>58</v>
      </c>
      <c r="G115" s="49">
        <v>20</v>
      </c>
      <c r="H115" s="58">
        <v>9.4</v>
      </c>
      <c r="I115" s="58">
        <v>9.4</v>
      </c>
      <c r="J115" s="60">
        <f t="shared" si="12"/>
        <v>0.47000000000000003</v>
      </c>
      <c r="K115" s="60">
        <f t="shared" si="11"/>
        <v>1</v>
      </c>
    </row>
    <row r="116" spans="1:11" x14ac:dyDescent="0.25">
      <c r="A116" s="18" t="s">
        <v>121</v>
      </c>
      <c r="B116" s="15" t="s">
        <v>30</v>
      </c>
      <c r="C116" s="15" t="s">
        <v>122</v>
      </c>
      <c r="D116" s="15" t="s">
        <v>32</v>
      </c>
      <c r="E116" s="15" t="s">
        <v>33</v>
      </c>
      <c r="F116" s="15" t="s">
        <v>34</v>
      </c>
      <c r="G116" s="48">
        <f>G117+G130+G143+G157+G161+G166</f>
        <v>784665.7</v>
      </c>
      <c r="H116" s="61">
        <f>H117+H130+H143+H157+H161+H166</f>
        <v>1058541.3</v>
      </c>
      <c r="I116" s="61">
        <f>I117+I130+I143+I157+I161+I166</f>
        <v>1058007.4000000001</v>
      </c>
      <c r="J116" s="60">
        <f t="shared" si="12"/>
        <v>1.3483543373948934</v>
      </c>
      <c r="K116" s="60">
        <f t="shared" si="11"/>
        <v>0.99949562667040015</v>
      </c>
    </row>
    <row r="117" spans="1:11" x14ac:dyDescent="0.25">
      <c r="A117" s="18" t="s">
        <v>123</v>
      </c>
      <c r="B117" s="15" t="s">
        <v>30</v>
      </c>
      <c r="C117" s="15" t="s">
        <v>122</v>
      </c>
      <c r="D117" s="15" t="s">
        <v>31</v>
      </c>
      <c r="E117" s="15" t="s">
        <v>33</v>
      </c>
      <c r="F117" s="15" t="s">
        <v>34</v>
      </c>
      <c r="G117" s="52">
        <v>211332.4</v>
      </c>
      <c r="H117" s="57">
        <f>H118+H124</f>
        <v>270448.5</v>
      </c>
      <c r="I117" s="57">
        <f>I118+I124</f>
        <v>270173.19999999995</v>
      </c>
      <c r="J117" s="60">
        <f t="shared" si="12"/>
        <v>1.2784277280719849</v>
      </c>
      <c r="K117" s="60">
        <f t="shared" si="11"/>
        <v>0.99898206127968892</v>
      </c>
    </row>
    <row r="118" spans="1:11" ht="33.75" x14ac:dyDescent="0.25">
      <c r="A118" s="68" t="s">
        <v>256</v>
      </c>
      <c r="B118" s="15" t="s">
        <v>30</v>
      </c>
      <c r="C118" s="15" t="s">
        <v>122</v>
      </c>
      <c r="D118" s="15" t="s">
        <v>31</v>
      </c>
      <c r="E118" s="15" t="s">
        <v>257</v>
      </c>
      <c r="F118" s="15" t="s">
        <v>34</v>
      </c>
      <c r="G118" s="61">
        <f>SUM(G119:G123)</f>
        <v>140517</v>
      </c>
      <c r="H118" s="61">
        <f>SUM(H119:H123)</f>
        <v>169171.99999999997</v>
      </c>
      <c r="I118" s="61">
        <f t="shared" ref="I118" si="18">SUM(I119:I123)</f>
        <v>169158.99999999997</v>
      </c>
      <c r="J118" s="60">
        <f t="shared" si="12"/>
        <v>1.2038329881793659</v>
      </c>
      <c r="K118" s="60">
        <f t="shared" si="11"/>
        <v>0.99992315513205499</v>
      </c>
    </row>
    <row r="119" spans="1:11" s="25" customFormat="1" ht="25.5" x14ac:dyDescent="0.25">
      <c r="A119" s="19" t="s">
        <v>79</v>
      </c>
      <c r="B119" s="14" t="s">
        <v>30</v>
      </c>
      <c r="C119" s="14" t="s">
        <v>122</v>
      </c>
      <c r="D119" s="14" t="s">
        <v>31</v>
      </c>
      <c r="E119" s="14" t="s">
        <v>257</v>
      </c>
      <c r="F119" s="14" t="s">
        <v>81</v>
      </c>
      <c r="G119" s="48">
        <v>102770.4</v>
      </c>
      <c r="H119" s="58">
        <v>120701.8</v>
      </c>
      <c r="I119" s="58">
        <v>120701.8</v>
      </c>
      <c r="J119" s="60">
        <f t="shared" si="12"/>
        <v>1.1744802005246648</v>
      </c>
      <c r="K119" s="60">
        <f t="shared" si="11"/>
        <v>1</v>
      </c>
    </row>
    <row r="120" spans="1:11" s="25" customFormat="1" ht="51" x14ac:dyDescent="0.25">
      <c r="A120" s="19" t="s">
        <v>125</v>
      </c>
      <c r="B120" s="14" t="s">
        <v>30</v>
      </c>
      <c r="C120" s="14" t="s">
        <v>122</v>
      </c>
      <c r="D120" s="14" t="s">
        <v>31</v>
      </c>
      <c r="E120" s="14" t="s">
        <v>257</v>
      </c>
      <c r="F120" s="14" t="s">
        <v>126</v>
      </c>
      <c r="G120" s="48">
        <v>56</v>
      </c>
      <c r="H120" s="58">
        <v>3.9</v>
      </c>
      <c r="I120" s="58">
        <v>3.9</v>
      </c>
      <c r="J120" s="60">
        <f t="shared" si="12"/>
        <v>6.9642857142857145E-2</v>
      </c>
      <c r="K120" s="60">
        <f t="shared" si="11"/>
        <v>1</v>
      </c>
    </row>
    <row r="121" spans="1:11" s="25" customFormat="1" ht="76.5" x14ac:dyDescent="0.25">
      <c r="A121" s="19" t="s">
        <v>82</v>
      </c>
      <c r="B121" s="14" t="s">
        <v>30</v>
      </c>
      <c r="C121" s="14" t="s">
        <v>122</v>
      </c>
      <c r="D121" s="14" t="s">
        <v>31</v>
      </c>
      <c r="E121" s="14" t="s">
        <v>257</v>
      </c>
      <c r="F121" s="14" t="s">
        <v>83</v>
      </c>
      <c r="G121" s="48">
        <v>31036.7</v>
      </c>
      <c r="H121" s="58">
        <v>36332.6</v>
      </c>
      <c r="I121" s="58">
        <v>36332.6</v>
      </c>
      <c r="J121" s="60">
        <f t="shared" si="12"/>
        <v>1.1706334758527808</v>
      </c>
      <c r="K121" s="60">
        <f t="shared" si="11"/>
        <v>1</v>
      </c>
    </row>
    <row r="122" spans="1:11" s="25" customFormat="1" ht="63.75" x14ac:dyDescent="0.25">
      <c r="A122" s="19" t="s">
        <v>54</v>
      </c>
      <c r="B122" s="14" t="s">
        <v>30</v>
      </c>
      <c r="C122" s="14" t="s">
        <v>122</v>
      </c>
      <c r="D122" s="14" t="s">
        <v>31</v>
      </c>
      <c r="E122" s="14" t="s">
        <v>257</v>
      </c>
      <c r="F122" s="14" t="s">
        <v>55</v>
      </c>
      <c r="G122" s="48">
        <v>133</v>
      </c>
      <c r="H122" s="58">
        <v>140.4</v>
      </c>
      <c r="I122" s="58">
        <v>140.4</v>
      </c>
      <c r="J122" s="60">
        <f t="shared" si="12"/>
        <v>1.055639097744361</v>
      </c>
      <c r="K122" s="60">
        <f t="shared" si="11"/>
        <v>1</v>
      </c>
    </row>
    <row r="123" spans="1:11" s="25" customFormat="1" ht="51" x14ac:dyDescent="0.25">
      <c r="A123" s="19" t="s">
        <v>56</v>
      </c>
      <c r="B123" s="14" t="s">
        <v>30</v>
      </c>
      <c r="C123" s="14" t="s">
        <v>122</v>
      </c>
      <c r="D123" s="14" t="s">
        <v>31</v>
      </c>
      <c r="E123" s="14" t="s">
        <v>257</v>
      </c>
      <c r="F123" s="14" t="s">
        <v>50</v>
      </c>
      <c r="G123" s="48">
        <v>6520.9</v>
      </c>
      <c r="H123" s="58">
        <v>11993.3</v>
      </c>
      <c r="I123" s="58">
        <v>11980.3</v>
      </c>
      <c r="J123" s="60">
        <f t="shared" si="12"/>
        <v>1.8372157217561993</v>
      </c>
      <c r="K123" s="60">
        <f t="shared" si="11"/>
        <v>0.99891606146765277</v>
      </c>
    </row>
    <row r="124" spans="1:11" s="25" customFormat="1" ht="33.75" x14ac:dyDescent="0.25">
      <c r="A124" s="68" t="s">
        <v>258</v>
      </c>
      <c r="B124" s="15" t="s">
        <v>30</v>
      </c>
      <c r="C124" s="15" t="s">
        <v>122</v>
      </c>
      <c r="D124" s="15" t="s">
        <v>31</v>
      </c>
      <c r="E124" s="15" t="s">
        <v>124</v>
      </c>
      <c r="F124" s="15" t="s">
        <v>34</v>
      </c>
      <c r="G124" s="61">
        <f>SUM(G125:G129)</f>
        <v>70815.399999999994</v>
      </c>
      <c r="H124" s="61">
        <f>SUM(H125:H129)</f>
        <v>101276.5</v>
      </c>
      <c r="I124" s="61">
        <f t="shared" ref="I124" si="19">SUM(I125:I129)</f>
        <v>101014.2</v>
      </c>
      <c r="J124" s="60">
        <f t="shared" si="12"/>
        <v>1.4264439655781087</v>
      </c>
      <c r="K124" s="60">
        <f t="shared" si="11"/>
        <v>0.99741006057673787</v>
      </c>
    </row>
    <row r="125" spans="1:11" ht="25.5" x14ac:dyDescent="0.25">
      <c r="A125" s="19" t="s">
        <v>79</v>
      </c>
      <c r="B125" s="14" t="s">
        <v>30</v>
      </c>
      <c r="C125" s="14" t="s">
        <v>122</v>
      </c>
      <c r="D125" s="14" t="s">
        <v>31</v>
      </c>
      <c r="E125" s="14" t="s">
        <v>124</v>
      </c>
      <c r="F125" s="14" t="s">
        <v>81</v>
      </c>
      <c r="G125" s="49">
        <v>21700.3</v>
      </c>
      <c r="H125" s="58">
        <v>26206.3</v>
      </c>
      <c r="I125" s="58">
        <v>26206.3</v>
      </c>
      <c r="J125" s="60">
        <f t="shared" si="12"/>
        <v>1.2076468988907987</v>
      </c>
      <c r="K125" s="60">
        <f t="shared" si="11"/>
        <v>1</v>
      </c>
    </row>
    <row r="126" spans="1:11" ht="76.5" x14ac:dyDescent="0.25">
      <c r="A126" s="19" t="s">
        <v>82</v>
      </c>
      <c r="B126" s="14" t="s">
        <v>30</v>
      </c>
      <c r="C126" s="14" t="s">
        <v>122</v>
      </c>
      <c r="D126" s="14" t="s">
        <v>31</v>
      </c>
      <c r="E126" s="14" t="s">
        <v>124</v>
      </c>
      <c r="F126" s="14" t="s">
        <v>83</v>
      </c>
      <c r="G126" s="53">
        <v>6553.4</v>
      </c>
      <c r="H126" s="55">
        <v>7905.2</v>
      </c>
      <c r="I126" s="55">
        <v>7905.2</v>
      </c>
      <c r="J126" s="60">
        <f t="shared" si="12"/>
        <v>1.2062746055482652</v>
      </c>
      <c r="K126" s="60">
        <f t="shared" si="11"/>
        <v>1</v>
      </c>
    </row>
    <row r="127" spans="1:11" ht="51" x14ac:dyDescent="0.25">
      <c r="A127" s="19" t="s">
        <v>56</v>
      </c>
      <c r="B127" s="14" t="s">
        <v>30</v>
      </c>
      <c r="C127" s="14" t="s">
        <v>122</v>
      </c>
      <c r="D127" s="14" t="s">
        <v>31</v>
      </c>
      <c r="E127" s="14" t="s">
        <v>124</v>
      </c>
      <c r="F127" s="14" t="s">
        <v>50</v>
      </c>
      <c r="G127" s="53">
        <v>33529.1</v>
      </c>
      <c r="H127" s="55">
        <v>55817.1</v>
      </c>
      <c r="I127" s="55">
        <v>55563.4</v>
      </c>
      <c r="J127" s="60">
        <f t="shared" si="12"/>
        <v>1.6571694438562325</v>
      </c>
      <c r="K127" s="60">
        <f t="shared" si="11"/>
        <v>0.99545479790243496</v>
      </c>
    </row>
    <row r="128" spans="1:11" ht="25.5" x14ac:dyDescent="0.25">
      <c r="A128" s="19" t="s">
        <v>210</v>
      </c>
      <c r="B128" s="14" t="s">
        <v>30</v>
      </c>
      <c r="C128" s="14" t="s">
        <v>122</v>
      </c>
      <c r="D128" s="14" t="s">
        <v>31</v>
      </c>
      <c r="E128" s="14" t="s">
        <v>124</v>
      </c>
      <c r="F128" s="14" t="s">
        <v>211</v>
      </c>
      <c r="G128" s="53">
        <v>6788.5</v>
      </c>
      <c r="H128" s="55">
        <v>5796.9</v>
      </c>
      <c r="I128" s="55">
        <v>5788.3</v>
      </c>
      <c r="J128" s="60">
        <f t="shared" si="12"/>
        <v>0.85266259114679244</v>
      </c>
      <c r="K128" s="60">
        <f t="shared" si="11"/>
        <v>0.9985164484465836</v>
      </c>
    </row>
    <row r="129" spans="1:11" ht="25.5" x14ac:dyDescent="0.25">
      <c r="A129" s="19" t="s">
        <v>57</v>
      </c>
      <c r="B129" s="14" t="s">
        <v>30</v>
      </c>
      <c r="C129" s="14" t="s">
        <v>122</v>
      </c>
      <c r="D129" s="14" t="s">
        <v>31</v>
      </c>
      <c r="E129" s="14" t="s">
        <v>124</v>
      </c>
      <c r="F129" s="14" t="s">
        <v>58</v>
      </c>
      <c r="G129" s="53">
        <v>2244.1</v>
      </c>
      <c r="H129" s="55">
        <v>5551</v>
      </c>
      <c r="I129" s="55">
        <v>5551</v>
      </c>
      <c r="J129" s="60">
        <f t="shared" si="12"/>
        <v>2.4735974332694624</v>
      </c>
      <c r="K129" s="60">
        <f t="shared" si="11"/>
        <v>1</v>
      </c>
    </row>
    <row r="130" spans="1:11" ht="51" x14ac:dyDescent="0.25">
      <c r="A130" s="18" t="s">
        <v>127</v>
      </c>
      <c r="B130" s="15" t="s">
        <v>30</v>
      </c>
      <c r="C130" s="15" t="s">
        <v>122</v>
      </c>
      <c r="D130" s="15" t="s">
        <v>36</v>
      </c>
      <c r="E130" s="15" t="s">
        <v>128</v>
      </c>
      <c r="F130" s="15" t="s">
        <v>34</v>
      </c>
      <c r="G130" s="48">
        <f>SUM(G131:G141)</f>
        <v>458109.89999999997</v>
      </c>
      <c r="H130" s="61">
        <f>SUM(H131:H142)</f>
        <v>676706.7</v>
      </c>
      <c r="I130" s="61">
        <f t="shared" ref="I130" si="20">SUM(I131:I142)</f>
        <v>676654.39999999991</v>
      </c>
      <c r="J130" s="60">
        <f t="shared" si="12"/>
        <v>1.4770569245502005</v>
      </c>
      <c r="K130" s="60">
        <f t="shared" si="11"/>
        <v>0.99992271393204757</v>
      </c>
    </row>
    <row r="131" spans="1:11" ht="25.5" x14ac:dyDescent="0.25">
      <c r="A131" s="19" t="s">
        <v>79</v>
      </c>
      <c r="B131" s="14" t="s">
        <v>30</v>
      </c>
      <c r="C131" s="14" t="s">
        <v>122</v>
      </c>
      <c r="D131" s="14" t="s">
        <v>36</v>
      </c>
      <c r="E131" s="14" t="s">
        <v>128</v>
      </c>
      <c r="F131" s="14" t="s">
        <v>81</v>
      </c>
      <c r="G131" s="49">
        <v>275842.3</v>
      </c>
      <c r="H131" s="58"/>
      <c r="I131" s="58"/>
      <c r="J131" s="60">
        <f t="shared" si="12"/>
        <v>0</v>
      </c>
      <c r="K131" s="60"/>
    </row>
    <row r="132" spans="1:11" ht="51" x14ac:dyDescent="0.25">
      <c r="A132" s="19" t="s">
        <v>125</v>
      </c>
      <c r="B132" s="14" t="s">
        <v>30</v>
      </c>
      <c r="C132" s="14" t="s">
        <v>122</v>
      </c>
      <c r="D132" s="14" t="s">
        <v>36</v>
      </c>
      <c r="E132" s="14" t="s">
        <v>128</v>
      </c>
      <c r="F132" s="14" t="s">
        <v>126</v>
      </c>
      <c r="G132" s="49">
        <v>126</v>
      </c>
      <c r="H132" s="58"/>
      <c r="I132" s="58"/>
      <c r="J132" s="60">
        <f t="shared" si="12"/>
        <v>0</v>
      </c>
      <c r="K132" s="60"/>
    </row>
    <row r="133" spans="1:11" ht="76.5" x14ac:dyDescent="0.25">
      <c r="A133" s="19" t="s">
        <v>82</v>
      </c>
      <c r="B133" s="14" t="s">
        <v>30</v>
      </c>
      <c r="C133" s="14" t="s">
        <v>122</v>
      </c>
      <c r="D133" s="14" t="s">
        <v>36</v>
      </c>
      <c r="E133" s="14" t="s">
        <v>128</v>
      </c>
      <c r="F133" s="14" t="s">
        <v>83</v>
      </c>
      <c r="G133" s="53">
        <v>83304.399999999994</v>
      </c>
      <c r="H133" s="55"/>
      <c r="I133" s="55"/>
      <c r="J133" s="60">
        <f t="shared" si="12"/>
        <v>0</v>
      </c>
      <c r="K133" s="60"/>
    </row>
    <row r="134" spans="1:11" ht="63.75" x14ac:dyDescent="0.25">
      <c r="A134" s="19" t="s">
        <v>54</v>
      </c>
      <c r="B134" s="14" t="s">
        <v>30</v>
      </c>
      <c r="C134" s="14" t="s">
        <v>122</v>
      </c>
      <c r="D134" s="14" t="s">
        <v>36</v>
      </c>
      <c r="E134" s="14" t="s">
        <v>128</v>
      </c>
      <c r="F134" s="14" t="s">
        <v>55</v>
      </c>
      <c r="G134" s="49">
        <v>89</v>
      </c>
      <c r="H134" s="58"/>
      <c r="I134" s="58"/>
      <c r="J134" s="60">
        <f t="shared" si="12"/>
        <v>0</v>
      </c>
      <c r="K134" s="60"/>
    </row>
    <row r="135" spans="1:11" ht="51" x14ac:dyDescent="0.25">
      <c r="A135" s="19" t="s">
        <v>56</v>
      </c>
      <c r="B135" s="14" t="s">
        <v>30</v>
      </c>
      <c r="C135" s="14" t="s">
        <v>122</v>
      </c>
      <c r="D135" s="14" t="s">
        <v>36</v>
      </c>
      <c r="E135" s="14" t="s">
        <v>128</v>
      </c>
      <c r="F135" s="14" t="s">
        <v>50</v>
      </c>
      <c r="G135" s="53">
        <v>87926.3</v>
      </c>
      <c r="H135" s="55">
        <v>975.6</v>
      </c>
      <c r="I135" s="55">
        <v>975.6</v>
      </c>
      <c r="J135" s="60">
        <f t="shared" si="12"/>
        <v>1.1095656248471732E-2</v>
      </c>
      <c r="K135" s="60">
        <f t="shared" si="11"/>
        <v>1</v>
      </c>
    </row>
    <row r="136" spans="1:11" ht="25.5" x14ac:dyDescent="0.25">
      <c r="A136" s="19" t="s">
        <v>210</v>
      </c>
      <c r="B136" s="14" t="s">
        <v>30</v>
      </c>
      <c r="C136" s="14" t="s">
        <v>122</v>
      </c>
      <c r="D136" s="14" t="s">
        <v>36</v>
      </c>
      <c r="E136" s="14" t="s">
        <v>128</v>
      </c>
      <c r="F136" s="14" t="s">
        <v>211</v>
      </c>
      <c r="G136" s="53">
        <v>7092.3</v>
      </c>
      <c r="H136" s="55"/>
      <c r="I136" s="55"/>
      <c r="J136" s="60">
        <f t="shared" si="12"/>
        <v>0</v>
      </c>
      <c r="K136" s="60"/>
    </row>
    <row r="137" spans="1:11" s="25" customFormat="1" ht="25.5" x14ac:dyDescent="0.25">
      <c r="A137" s="19" t="s">
        <v>259</v>
      </c>
      <c r="B137" s="14" t="s">
        <v>30</v>
      </c>
      <c r="C137" s="14" t="s">
        <v>122</v>
      </c>
      <c r="D137" s="14" t="s">
        <v>36</v>
      </c>
      <c r="E137" s="14" t="s">
        <v>260</v>
      </c>
      <c r="F137" s="14" t="s">
        <v>171</v>
      </c>
      <c r="G137" s="53"/>
      <c r="H137" s="55">
        <v>367737.3</v>
      </c>
      <c r="I137" s="55">
        <v>367688.6</v>
      </c>
      <c r="J137" s="60"/>
      <c r="K137" s="60">
        <f t="shared" si="11"/>
        <v>0.9998675685061047</v>
      </c>
    </row>
    <row r="138" spans="1:11" s="25" customFormat="1" x14ac:dyDescent="0.25">
      <c r="A138" s="19" t="s">
        <v>269</v>
      </c>
      <c r="B138" s="14" t="s">
        <v>30</v>
      </c>
      <c r="C138" s="14" t="s">
        <v>122</v>
      </c>
      <c r="D138" s="14" t="s">
        <v>36</v>
      </c>
      <c r="E138" s="14" t="s">
        <v>128</v>
      </c>
      <c r="F138" s="14" t="s">
        <v>171</v>
      </c>
      <c r="G138" s="53"/>
      <c r="H138" s="55">
        <v>25082.1</v>
      </c>
      <c r="I138" s="55">
        <v>25082.1</v>
      </c>
      <c r="J138" s="60"/>
      <c r="K138" s="60">
        <f t="shared" si="11"/>
        <v>1</v>
      </c>
    </row>
    <row r="139" spans="1:11" s="25" customFormat="1" x14ac:dyDescent="0.25">
      <c r="A139" s="19" t="s">
        <v>215</v>
      </c>
      <c r="B139" s="14" t="s">
        <v>30</v>
      </c>
      <c r="C139" s="14" t="s">
        <v>122</v>
      </c>
      <c r="D139" s="14" t="s">
        <v>36</v>
      </c>
      <c r="E139" s="14" t="s">
        <v>128</v>
      </c>
      <c r="F139" s="14" t="s">
        <v>226</v>
      </c>
      <c r="G139" s="53"/>
      <c r="H139" s="55">
        <v>66365.600000000006</v>
      </c>
      <c r="I139" s="55">
        <v>66365.600000000006</v>
      </c>
      <c r="J139" s="60"/>
      <c r="K139" s="60">
        <f t="shared" si="11"/>
        <v>1</v>
      </c>
    </row>
    <row r="140" spans="1:11" ht="25.5" x14ac:dyDescent="0.25">
      <c r="A140" s="19" t="s">
        <v>57</v>
      </c>
      <c r="B140" s="14" t="s">
        <v>30</v>
      </c>
      <c r="C140" s="14" t="s">
        <v>122</v>
      </c>
      <c r="D140" s="14" t="s">
        <v>36</v>
      </c>
      <c r="E140" s="14" t="s">
        <v>128</v>
      </c>
      <c r="F140" s="14" t="s">
        <v>58</v>
      </c>
      <c r="G140" s="53">
        <v>2511.4</v>
      </c>
      <c r="H140" s="55"/>
      <c r="I140" s="55"/>
      <c r="J140" s="60">
        <f t="shared" si="12"/>
        <v>0</v>
      </c>
      <c r="K140" s="60"/>
    </row>
    <row r="141" spans="1:11" ht="25.5" x14ac:dyDescent="0.25">
      <c r="A141" s="54" t="s">
        <v>213</v>
      </c>
      <c r="B141" s="14" t="s">
        <v>30</v>
      </c>
      <c r="C141" s="14" t="s">
        <v>122</v>
      </c>
      <c r="D141" s="14" t="s">
        <v>36</v>
      </c>
      <c r="E141" s="14" t="s">
        <v>128</v>
      </c>
      <c r="F141" s="14" t="s">
        <v>214</v>
      </c>
      <c r="G141" s="53">
        <v>1218.2</v>
      </c>
      <c r="H141" s="55"/>
      <c r="I141" s="55">
        <v>-3.6</v>
      </c>
      <c r="J141" s="60">
        <f t="shared" si="12"/>
        <v>-2.9551797734362175E-3</v>
      </c>
      <c r="K141" s="60"/>
    </row>
    <row r="142" spans="1:11" s="25" customFormat="1" ht="25.5" x14ac:dyDescent="0.25">
      <c r="A142" s="69" t="s">
        <v>267</v>
      </c>
      <c r="B142" s="14" t="s">
        <v>30</v>
      </c>
      <c r="C142" s="14" t="s">
        <v>122</v>
      </c>
      <c r="D142" s="14" t="s">
        <v>36</v>
      </c>
      <c r="E142" s="15" t="s">
        <v>268</v>
      </c>
      <c r="F142" s="15" t="s">
        <v>98</v>
      </c>
      <c r="G142" s="52"/>
      <c r="H142" s="57">
        <v>216546.1</v>
      </c>
      <c r="I142" s="57">
        <v>216546.1</v>
      </c>
      <c r="J142" s="60"/>
      <c r="K142" s="60">
        <f t="shared" ref="K142:K205" si="21">I142/H142</f>
        <v>1</v>
      </c>
    </row>
    <row r="143" spans="1:11" ht="38.25" x14ac:dyDescent="0.25">
      <c r="A143" s="18" t="s">
        <v>129</v>
      </c>
      <c r="B143" s="14" t="s">
        <v>30</v>
      </c>
      <c r="C143" s="14" t="s">
        <v>122</v>
      </c>
      <c r="D143" s="14" t="s">
        <v>44</v>
      </c>
      <c r="E143" s="14" t="s">
        <v>33</v>
      </c>
      <c r="F143" s="14" t="s">
        <v>34</v>
      </c>
      <c r="G143" s="52">
        <f>SUM(G144:G156)</f>
        <v>105385.8</v>
      </c>
      <c r="H143" s="57">
        <f>SUM(H144:H156)</f>
        <v>100229.1</v>
      </c>
      <c r="I143" s="57">
        <f>SUM(I144:I156)</f>
        <v>100068.9</v>
      </c>
      <c r="J143" s="60">
        <f t="shared" ref="J143:J206" si="22">I143/G143</f>
        <v>0.94954823135564748</v>
      </c>
      <c r="K143" s="60">
        <f t="shared" si="21"/>
        <v>0.99840166179283252</v>
      </c>
    </row>
    <row r="144" spans="1:11" ht="25.5" x14ac:dyDescent="0.25">
      <c r="A144" s="19" t="s">
        <v>79</v>
      </c>
      <c r="B144" s="14" t="s">
        <v>30</v>
      </c>
      <c r="C144" s="14" t="s">
        <v>122</v>
      </c>
      <c r="D144" s="14" t="s">
        <v>44</v>
      </c>
      <c r="E144" s="14" t="s">
        <v>130</v>
      </c>
      <c r="F144" s="14" t="s">
        <v>81</v>
      </c>
      <c r="G144" s="49">
        <v>15347.6</v>
      </c>
      <c r="H144" s="58">
        <v>15128.3</v>
      </c>
      <c r="I144" s="58">
        <v>15128.3</v>
      </c>
      <c r="J144" s="60">
        <f t="shared" si="22"/>
        <v>0.98571112095702251</v>
      </c>
      <c r="K144" s="60">
        <f t="shared" si="21"/>
        <v>1</v>
      </c>
    </row>
    <row r="145" spans="1:11" ht="51" x14ac:dyDescent="0.25">
      <c r="A145" s="19" t="s">
        <v>125</v>
      </c>
      <c r="B145" s="14" t="s">
        <v>30</v>
      </c>
      <c r="C145" s="14" t="s">
        <v>122</v>
      </c>
      <c r="D145" s="14" t="s">
        <v>44</v>
      </c>
      <c r="E145" s="14" t="s">
        <v>130</v>
      </c>
      <c r="F145" s="14" t="s">
        <v>126</v>
      </c>
      <c r="G145" s="49"/>
      <c r="H145" s="58"/>
      <c r="I145" s="58"/>
      <c r="J145" s="60"/>
      <c r="K145" s="60"/>
    </row>
    <row r="146" spans="1:11" ht="76.5" x14ac:dyDescent="0.25">
      <c r="A146" s="19" t="s">
        <v>82</v>
      </c>
      <c r="B146" s="14" t="s">
        <v>30</v>
      </c>
      <c r="C146" s="14" t="s">
        <v>122</v>
      </c>
      <c r="D146" s="14" t="s">
        <v>44</v>
      </c>
      <c r="E146" s="14" t="s">
        <v>130</v>
      </c>
      <c r="F146" s="14" t="s">
        <v>83</v>
      </c>
      <c r="G146" s="53">
        <v>4635</v>
      </c>
      <c r="H146" s="55">
        <v>4543.7</v>
      </c>
      <c r="I146" s="55">
        <v>4543.7</v>
      </c>
      <c r="J146" s="60">
        <f t="shared" si="22"/>
        <v>0.98030204962243794</v>
      </c>
      <c r="K146" s="60">
        <f t="shared" si="21"/>
        <v>1</v>
      </c>
    </row>
    <row r="147" spans="1:11" ht="63.75" x14ac:dyDescent="0.25">
      <c r="A147" s="19" t="s">
        <v>54</v>
      </c>
      <c r="B147" s="14" t="s">
        <v>30</v>
      </c>
      <c r="C147" s="14" t="s">
        <v>122</v>
      </c>
      <c r="D147" s="14" t="s">
        <v>44</v>
      </c>
      <c r="E147" s="14" t="s">
        <v>130</v>
      </c>
      <c r="F147" s="14" t="s">
        <v>55</v>
      </c>
      <c r="G147" s="49">
        <v>40</v>
      </c>
      <c r="H147" s="58">
        <v>38.5</v>
      </c>
      <c r="I147" s="58">
        <v>22.4</v>
      </c>
      <c r="J147" s="60">
        <f t="shared" si="22"/>
        <v>0.55999999999999994</v>
      </c>
      <c r="K147" s="60">
        <f t="shared" si="21"/>
        <v>0.58181818181818179</v>
      </c>
    </row>
    <row r="148" spans="1:11" ht="51" x14ac:dyDescent="0.25">
      <c r="A148" s="19" t="s">
        <v>56</v>
      </c>
      <c r="B148" s="14" t="s">
        <v>30</v>
      </c>
      <c r="C148" s="14" t="s">
        <v>122</v>
      </c>
      <c r="D148" s="14" t="s">
        <v>44</v>
      </c>
      <c r="E148" s="14" t="s">
        <v>130</v>
      </c>
      <c r="F148" s="14" t="s">
        <v>50</v>
      </c>
      <c r="G148" s="53">
        <v>764.4</v>
      </c>
      <c r="H148" s="55">
        <v>470.6</v>
      </c>
      <c r="I148" s="55">
        <v>464.7</v>
      </c>
      <c r="J148" s="60">
        <f t="shared" si="22"/>
        <v>0.60792778649921508</v>
      </c>
      <c r="K148" s="60">
        <f t="shared" si="21"/>
        <v>0.98746281342966413</v>
      </c>
    </row>
    <row r="149" spans="1:11" ht="25.5" x14ac:dyDescent="0.25">
      <c r="A149" s="19" t="s">
        <v>210</v>
      </c>
      <c r="B149" s="14" t="s">
        <v>30</v>
      </c>
      <c r="C149" s="14" t="s">
        <v>122</v>
      </c>
      <c r="D149" s="14" t="s">
        <v>44</v>
      </c>
      <c r="E149" s="14" t="s">
        <v>130</v>
      </c>
      <c r="F149" s="14" t="s">
        <v>211</v>
      </c>
      <c r="G149" s="53">
        <v>595</v>
      </c>
      <c r="H149" s="55">
        <v>343.9</v>
      </c>
      <c r="I149" s="55">
        <v>340.3</v>
      </c>
      <c r="J149" s="60">
        <f t="shared" si="22"/>
        <v>0.57193277310924373</v>
      </c>
      <c r="K149" s="60">
        <f t="shared" si="21"/>
        <v>0.98953184065135225</v>
      </c>
    </row>
    <row r="150" spans="1:11" ht="25.5" x14ac:dyDescent="0.25">
      <c r="A150" s="19" t="s">
        <v>57</v>
      </c>
      <c r="B150" s="14" t="s">
        <v>30</v>
      </c>
      <c r="C150" s="14" t="s">
        <v>122</v>
      </c>
      <c r="D150" s="14" t="s">
        <v>44</v>
      </c>
      <c r="E150" s="14" t="s">
        <v>130</v>
      </c>
      <c r="F150" s="14" t="s">
        <v>58</v>
      </c>
      <c r="G150" s="53">
        <v>173</v>
      </c>
      <c r="H150" s="55">
        <v>143.5</v>
      </c>
      <c r="I150" s="55">
        <v>143.5</v>
      </c>
      <c r="J150" s="60">
        <f t="shared" si="22"/>
        <v>0.82947976878612717</v>
      </c>
      <c r="K150" s="60">
        <f t="shared" si="21"/>
        <v>1</v>
      </c>
    </row>
    <row r="151" spans="1:11" x14ac:dyDescent="0.25">
      <c r="A151" s="19" t="s">
        <v>215</v>
      </c>
      <c r="B151" s="14" t="s">
        <v>30</v>
      </c>
      <c r="C151" s="14" t="s">
        <v>122</v>
      </c>
      <c r="D151" s="14" t="s">
        <v>44</v>
      </c>
      <c r="E151" s="14" t="s">
        <v>130</v>
      </c>
      <c r="F151" s="14" t="s">
        <v>171</v>
      </c>
      <c r="G151" s="55">
        <v>80322.7</v>
      </c>
      <c r="H151" s="55">
        <v>79426.5</v>
      </c>
      <c r="I151" s="55">
        <v>79426</v>
      </c>
      <c r="J151" s="60">
        <f t="shared" si="22"/>
        <v>0.98883628164889881</v>
      </c>
      <c r="K151" s="60">
        <f t="shared" si="21"/>
        <v>0.99999370487179973</v>
      </c>
    </row>
    <row r="152" spans="1:11" s="25" customFormat="1" x14ac:dyDescent="0.25">
      <c r="A152" s="19" t="s">
        <v>215</v>
      </c>
      <c r="B152" s="14" t="s">
        <v>30</v>
      </c>
      <c r="C152" s="14" t="s">
        <v>122</v>
      </c>
      <c r="D152" s="14" t="s">
        <v>44</v>
      </c>
      <c r="E152" s="14" t="s">
        <v>216</v>
      </c>
      <c r="F152" s="14" t="s">
        <v>171</v>
      </c>
      <c r="G152" s="55">
        <v>3374.1</v>
      </c>
      <c r="H152" s="55"/>
      <c r="I152" s="55"/>
      <c r="J152" s="60">
        <f t="shared" si="22"/>
        <v>0</v>
      </c>
      <c r="K152" s="60"/>
    </row>
    <row r="153" spans="1:11" x14ac:dyDescent="0.25">
      <c r="A153" s="19" t="s">
        <v>217</v>
      </c>
      <c r="B153" s="14" t="s">
        <v>30</v>
      </c>
      <c r="C153" s="14" t="s">
        <v>122</v>
      </c>
      <c r="D153" s="14" t="s">
        <v>44</v>
      </c>
      <c r="E153" s="14" t="s">
        <v>216</v>
      </c>
      <c r="F153" s="14" t="s">
        <v>218</v>
      </c>
      <c r="G153" s="55">
        <v>33.5</v>
      </c>
      <c r="H153" s="55">
        <v>33.5</v>
      </c>
      <c r="I153" s="55"/>
      <c r="J153" s="60">
        <f t="shared" si="22"/>
        <v>0</v>
      </c>
      <c r="K153" s="60">
        <f t="shared" si="21"/>
        <v>0</v>
      </c>
    </row>
    <row r="154" spans="1:11" x14ac:dyDescent="0.25">
      <c r="A154" s="19" t="s">
        <v>217</v>
      </c>
      <c r="B154" s="14" t="s">
        <v>30</v>
      </c>
      <c r="C154" s="14" t="s">
        <v>122</v>
      </c>
      <c r="D154" s="14" t="s">
        <v>44</v>
      </c>
      <c r="E154" s="14" t="s">
        <v>216</v>
      </c>
      <c r="F154" s="14" t="s">
        <v>219</v>
      </c>
      <c r="G154" s="55">
        <v>33.5</v>
      </c>
      <c r="H154" s="55">
        <v>33.5</v>
      </c>
      <c r="I154" s="55"/>
      <c r="J154" s="60">
        <f t="shared" si="22"/>
        <v>0</v>
      </c>
      <c r="K154" s="60">
        <f t="shared" si="21"/>
        <v>0</v>
      </c>
    </row>
    <row r="155" spans="1:11" x14ac:dyDescent="0.25">
      <c r="A155" s="19" t="s">
        <v>217</v>
      </c>
      <c r="B155" s="14" t="s">
        <v>30</v>
      </c>
      <c r="C155" s="14" t="s">
        <v>122</v>
      </c>
      <c r="D155" s="14" t="s">
        <v>44</v>
      </c>
      <c r="E155" s="14" t="s">
        <v>216</v>
      </c>
      <c r="F155" s="14" t="s">
        <v>220</v>
      </c>
      <c r="G155" s="55">
        <v>33.5</v>
      </c>
      <c r="H155" s="55">
        <v>33.5</v>
      </c>
      <c r="I155" s="55"/>
      <c r="J155" s="60">
        <f t="shared" si="22"/>
        <v>0</v>
      </c>
      <c r="K155" s="60">
        <f t="shared" si="21"/>
        <v>0</v>
      </c>
    </row>
    <row r="156" spans="1:11" x14ac:dyDescent="0.25">
      <c r="A156" s="19" t="s">
        <v>217</v>
      </c>
      <c r="B156" s="14" t="s">
        <v>30</v>
      </c>
      <c r="C156" s="14" t="s">
        <v>122</v>
      </c>
      <c r="D156" s="14" t="s">
        <v>44</v>
      </c>
      <c r="E156" s="14" t="s">
        <v>216</v>
      </c>
      <c r="F156" s="14" t="s">
        <v>221</v>
      </c>
      <c r="G156" s="55">
        <v>33.5</v>
      </c>
      <c r="H156" s="55">
        <v>33.6</v>
      </c>
      <c r="I156" s="55"/>
      <c r="J156" s="60">
        <f t="shared" si="22"/>
        <v>0</v>
      </c>
      <c r="K156" s="60">
        <f t="shared" si="21"/>
        <v>0</v>
      </c>
    </row>
    <row r="157" spans="1:11" ht="25.5" x14ac:dyDescent="0.25">
      <c r="A157" s="18" t="s">
        <v>131</v>
      </c>
      <c r="B157" s="14" t="s">
        <v>30</v>
      </c>
      <c r="C157" s="14" t="s">
        <v>122</v>
      </c>
      <c r="D157" s="14" t="s">
        <v>122</v>
      </c>
      <c r="E157" s="14" t="s">
        <v>33</v>
      </c>
      <c r="F157" s="14" t="s">
        <v>34</v>
      </c>
      <c r="G157" s="52">
        <f>SUM(G159:G159)</f>
        <v>1600</v>
      </c>
      <c r="H157" s="57">
        <f>H158+H159+H160</f>
        <v>2764.1000000000004</v>
      </c>
      <c r="I157" s="57">
        <f t="shared" ref="I157" si="23">I158+I159+I160</f>
        <v>2718</v>
      </c>
      <c r="J157" s="60">
        <f t="shared" si="22"/>
        <v>1.69875</v>
      </c>
      <c r="K157" s="60">
        <f t="shared" si="21"/>
        <v>0.9833218769219636</v>
      </c>
    </row>
    <row r="158" spans="1:11" s="25" customFormat="1" ht="120" customHeight="1" x14ac:dyDescent="0.25">
      <c r="A158" s="19" t="s">
        <v>236</v>
      </c>
      <c r="B158" s="14" t="s">
        <v>30</v>
      </c>
      <c r="C158" s="14" t="s">
        <v>122</v>
      </c>
      <c r="D158" s="14" t="s">
        <v>122</v>
      </c>
      <c r="E158" s="14" t="s">
        <v>132</v>
      </c>
      <c r="F158" s="14" t="s">
        <v>165</v>
      </c>
      <c r="G158" s="52"/>
      <c r="H158" s="55">
        <v>8.4</v>
      </c>
      <c r="I158" s="55">
        <v>8.4</v>
      </c>
      <c r="J158" s="60"/>
      <c r="K158" s="60">
        <f t="shared" si="21"/>
        <v>1</v>
      </c>
    </row>
    <row r="159" spans="1:11" ht="51" x14ac:dyDescent="0.25">
      <c r="A159" s="19" t="s">
        <v>56</v>
      </c>
      <c r="B159" s="14" t="s">
        <v>30</v>
      </c>
      <c r="C159" s="14" t="s">
        <v>122</v>
      </c>
      <c r="D159" s="14" t="s">
        <v>122</v>
      </c>
      <c r="E159" s="14" t="s">
        <v>132</v>
      </c>
      <c r="F159" s="14" t="s">
        <v>50</v>
      </c>
      <c r="G159" s="49">
        <v>1600</v>
      </c>
      <c r="H159" s="58">
        <v>1741.4</v>
      </c>
      <c r="I159" s="58">
        <v>1741.4</v>
      </c>
      <c r="J159" s="60">
        <f t="shared" si="22"/>
        <v>1.0883750000000001</v>
      </c>
      <c r="K159" s="60">
        <f t="shared" si="21"/>
        <v>1</v>
      </c>
    </row>
    <row r="160" spans="1:11" s="25" customFormat="1" ht="51" x14ac:dyDescent="0.25">
      <c r="A160" s="70" t="s">
        <v>231</v>
      </c>
      <c r="B160" s="71" t="s">
        <v>30</v>
      </c>
      <c r="C160" s="71" t="s">
        <v>122</v>
      </c>
      <c r="D160" s="71" t="s">
        <v>122</v>
      </c>
      <c r="E160" s="71" t="s">
        <v>232</v>
      </c>
      <c r="F160" s="71" t="s">
        <v>171</v>
      </c>
      <c r="G160" s="61"/>
      <c r="H160" s="58">
        <v>1014.3</v>
      </c>
      <c r="I160" s="58">
        <v>968.2</v>
      </c>
      <c r="J160" s="60"/>
      <c r="K160" s="60">
        <f t="shared" si="21"/>
        <v>0.95454993591639559</v>
      </c>
    </row>
    <row r="161" spans="1:11" ht="76.5" x14ac:dyDescent="0.25">
      <c r="A161" s="18" t="s">
        <v>133</v>
      </c>
      <c r="B161" s="14" t="s">
        <v>30</v>
      </c>
      <c r="C161" s="14" t="s">
        <v>122</v>
      </c>
      <c r="D161" s="14" t="s">
        <v>88</v>
      </c>
      <c r="E161" s="14" t="s">
        <v>134</v>
      </c>
      <c r="F161" s="14" t="s">
        <v>34</v>
      </c>
      <c r="G161" s="48">
        <f>SUM(G162:G165)</f>
        <v>746</v>
      </c>
      <c r="H161" s="61">
        <f>SUM(H162:H165)</f>
        <v>430.79999999999995</v>
      </c>
      <c r="I161" s="61">
        <f t="shared" ref="I161" si="24">SUM(I162:I165)</f>
        <v>430.79999999999995</v>
      </c>
      <c r="J161" s="60">
        <f t="shared" si="22"/>
        <v>0.577479892761394</v>
      </c>
      <c r="K161" s="60">
        <f t="shared" si="21"/>
        <v>1</v>
      </c>
    </row>
    <row r="162" spans="1:11" ht="38.25" x14ac:dyDescent="0.25">
      <c r="A162" s="19" t="s">
        <v>59</v>
      </c>
      <c r="B162" s="14" t="s">
        <v>30</v>
      </c>
      <c r="C162" s="14" t="s">
        <v>122</v>
      </c>
      <c r="D162" s="14" t="s">
        <v>88</v>
      </c>
      <c r="E162" s="14" t="s">
        <v>134</v>
      </c>
      <c r="F162" s="14" t="s">
        <v>40</v>
      </c>
      <c r="G162" s="53">
        <v>524.4</v>
      </c>
      <c r="H162" s="55">
        <v>341.8</v>
      </c>
      <c r="I162" s="55">
        <v>341.8</v>
      </c>
      <c r="J162" s="60">
        <f t="shared" si="22"/>
        <v>0.65179252479023653</v>
      </c>
      <c r="K162" s="60">
        <f t="shared" si="21"/>
        <v>1</v>
      </c>
    </row>
    <row r="163" spans="1:11" s="25" customFormat="1" ht="63.75" x14ac:dyDescent="0.25">
      <c r="A163" s="19" t="s">
        <v>205</v>
      </c>
      <c r="B163" s="14" t="s">
        <v>30</v>
      </c>
      <c r="C163" s="14" t="s">
        <v>122</v>
      </c>
      <c r="D163" s="14" t="s">
        <v>88</v>
      </c>
      <c r="E163" s="14" t="s">
        <v>134</v>
      </c>
      <c r="F163" s="14" t="s">
        <v>206</v>
      </c>
      <c r="G163" s="53"/>
      <c r="H163" s="55">
        <v>3.4</v>
      </c>
      <c r="I163" s="55">
        <v>3.4</v>
      </c>
      <c r="J163" s="60"/>
      <c r="K163" s="60">
        <f t="shared" si="21"/>
        <v>1</v>
      </c>
    </row>
    <row r="164" spans="1:11" ht="89.25" x14ac:dyDescent="0.25">
      <c r="A164" s="19" t="s">
        <v>47</v>
      </c>
      <c r="B164" s="14" t="s">
        <v>30</v>
      </c>
      <c r="C164" s="14" t="s">
        <v>122</v>
      </c>
      <c r="D164" s="14" t="s">
        <v>88</v>
      </c>
      <c r="E164" s="14" t="s">
        <v>134</v>
      </c>
      <c r="F164" s="14" t="s">
        <v>42</v>
      </c>
      <c r="G164" s="53">
        <v>158.4</v>
      </c>
      <c r="H164" s="55">
        <v>85.6</v>
      </c>
      <c r="I164" s="55">
        <v>85.6</v>
      </c>
      <c r="J164" s="60">
        <f t="shared" si="22"/>
        <v>0.54040404040404033</v>
      </c>
      <c r="K164" s="60">
        <f t="shared" si="21"/>
        <v>1</v>
      </c>
    </row>
    <row r="165" spans="1:11" ht="51" x14ac:dyDescent="0.25">
      <c r="A165" s="19" t="s">
        <v>56</v>
      </c>
      <c r="B165" s="14" t="s">
        <v>30</v>
      </c>
      <c r="C165" s="14" t="s">
        <v>122</v>
      </c>
      <c r="D165" s="14" t="s">
        <v>88</v>
      </c>
      <c r="E165" s="14" t="s">
        <v>134</v>
      </c>
      <c r="F165" s="14" t="s">
        <v>50</v>
      </c>
      <c r="G165" s="53">
        <v>63.2</v>
      </c>
      <c r="H165" s="55"/>
      <c r="I165" s="55"/>
      <c r="J165" s="60">
        <f t="shared" si="22"/>
        <v>0</v>
      </c>
      <c r="K165" s="60"/>
    </row>
    <row r="166" spans="1:11" ht="25.5" x14ac:dyDescent="0.25">
      <c r="A166" s="20" t="s">
        <v>222</v>
      </c>
      <c r="B166" s="14" t="s">
        <v>30</v>
      </c>
      <c r="C166" s="14" t="s">
        <v>122</v>
      </c>
      <c r="D166" s="14" t="s">
        <v>88</v>
      </c>
      <c r="E166" s="14" t="s">
        <v>80</v>
      </c>
      <c r="F166" s="14" t="s">
        <v>34</v>
      </c>
      <c r="G166" s="52">
        <f>SUM(G167:G171)</f>
        <v>7491.5999999999995</v>
      </c>
      <c r="H166" s="57">
        <f>SUM(H167:H172)</f>
        <v>7962.0999999999995</v>
      </c>
      <c r="I166" s="57">
        <f t="shared" ref="I166" si="25">SUM(I167:I172)</f>
        <v>7962.0999999999995</v>
      </c>
      <c r="J166" s="60">
        <f t="shared" si="22"/>
        <v>1.0628036734475947</v>
      </c>
      <c r="K166" s="60">
        <f t="shared" si="21"/>
        <v>1</v>
      </c>
    </row>
    <row r="167" spans="1:11" ht="25.5" x14ac:dyDescent="0.25">
      <c r="A167" s="19" t="s">
        <v>79</v>
      </c>
      <c r="B167" s="14" t="s">
        <v>30</v>
      </c>
      <c r="C167" s="14" t="s">
        <v>122</v>
      </c>
      <c r="D167" s="14" t="s">
        <v>88</v>
      </c>
      <c r="E167" s="14" t="s">
        <v>80</v>
      </c>
      <c r="F167" s="14" t="s">
        <v>81</v>
      </c>
      <c r="G167" s="49">
        <v>5262.4</v>
      </c>
      <c r="H167" s="58">
        <v>5645.2</v>
      </c>
      <c r="I167" s="58">
        <v>5645.2</v>
      </c>
      <c r="J167" s="60">
        <f t="shared" si="22"/>
        <v>1.0727424749163881</v>
      </c>
      <c r="K167" s="60">
        <f t="shared" si="21"/>
        <v>1</v>
      </c>
    </row>
    <row r="168" spans="1:11" s="25" customFormat="1" ht="51" x14ac:dyDescent="0.25">
      <c r="A168" s="19" t="s">
        <v>125</v>
      </c>
      <c r="B168" s="14" t="s">
        <v>30</v>
      </c>
      <c r="C168" s="14" t="s">
        <v>122</v>
      </c>
      <c r="D168" s="14" t="s">
        <v>88</v>
      </c>
      <c r="E168" s="14" t="s">
        <v>80</v>
      </c>
      <c r="F168" s="14" t="s">
        <v>126</v>
      </c>
      <c r="G168" s="49"/>
      <c r="H168" s="58">
        <v>54.4</v>
      </c>
      <c r="I168" s="58">
        <v>54.4</v>
      </c>
      <c r="J168" s="60"/>
      <c r="K168" s="60">
        <f t="shared" si="21"/>
        <v>1</v>
      </c>
    </row>
    <row r="169" spans="1:11" ht="76.5" x14ac:dyDescent="0.25">
      <c r="A169" s="19" t="s">
        <v>82</v>
      </c>
      <c r="B169" s="14" t="s">
        <v>30</v>
      </c>
      <c r="C169" s="14" t="s">
        <v>122</v>
      </c>
      <c r="D169" s="14" t="s">
        <v>88</v>
      </c>
      <c r="E169" s="14" t="s">
        <v>80</v>
      </c>
      <c r="F169" s="14" t="s">
        <v>83</v>
      </c>
      <c r="G169" s="53">
        <v>1589.2</v>
      </c>
      <c r="H169" s="55">
        <v>1684.2</v>
      </c>
      <c r="I169" s="55">
        <v>1684.2</v>
      </c>
      <c r="J169" s="60">
        <f t="shared" si="22"/>
        <v>1.0597785049081299</v>
      </c>
      <c r="K169" s="60">
        <f t="shared" si="21"/>
        <v>1</v>
      </c>
    </row>
    <row r="170" spans="1:11" s="25" customFormat="1" ht="63.75" x14ac:dyDescent="0.25">
      <c r="A170" s="19" t="s">
        <v>54</v>
      </c>
      <c r="B170" s="14" t="s">
        <v>30</v>
      </c>
      <c r="C170" s="14" t="s">
        <v>122</v>
      </c>
      <c r="D170" s="14" t="s">
        <v>88</v>
      </c>
      <c r="E170" s="14" t="s">
        <v>80</v>
      </c>
      <c r="F170" s="14" t="s">
        <v>55</v>
      </c>
      <c r="G170" s="53">
        <v>20</v>
      </c>
      <c r="H170" s="55"/>
      <c r="I170" s="55"/>
      <c r="J170" s="60">
        <f t="shared" si="22"/>
        <v>0</v>
      </c>
      <c r="K170" s="60"/>
    </row>
    <row r="171" spans="1:11" ht="51" x14ac:dyDescent="0.25">
      <c r="A171" s="19" t="s">
        <v>56</v>
      </c>
      <c r="B171" s="14" t="s">
        <v>30</v>
      </c>
      <c r="C171" s="14" t="s">
        <v>122</v>
      </c>
      <c r="D171" s="14" t="s">
        <v>88</v>
      </c>
      <c r="E171" s="14" t="s">
        <v>80</v>
      </c>
      <c r="F171" s="14" t="s">
        <v>50</v>
      </c>
      <c r="G171" s="53">
        <v>620</v>
      </c>
      <c r="H171" s="55">
        <v>577.29999999999995</v>
      </c>
      <c r="I171" s="55">
        <v>577.29999999999995</v>
      </c>
      <c r="J171" s="60">
        <f t="shared" si="22"/>
        <v>0.93112903225806443</v>
      </c>
      <c r="K171" s="60">
        <f t="shared" si="21"/>
        <v>1</v>
      </c>
    </row>
    <row r="172" spans="1:11" s="25" customFormat="1" ht="25.5" x14ac:dyDescent="0.25">
      <c r="A172" s="19" t="s">
        <v>261</v>
      </c>
      <c r="B172" s="14" t="s">
        <v>30</v>
      </c>
      <c r="C172" s="14" t="s">
        <v>122</v>
      </c>
      <c r="D172" s="14" t="s">
        <v>88</v>
      </c>
      <c r="E172" s="14" t="s">
        <v>80</v>
      </c>
      <c r="F172" s="14" t="s">
        <v>58</v>
      </c>
      <c r="G172" s="53"/>
      <c r="H172" s="55">
        <v>1</v>
      </c>
      <c r="I172" s="55">
        <v>1</v>
      </c>
      <c r="J172" s="60"/>
      <c r="K172" s="60">
        <f t="shared" si="21"/>
        <v>1</v>
      </c>
    </row>
    <row r="173" spans="1:11" x14ac:dyDescent="0.25">
      <c r="A173" s="18" t="s">
        <v>135</v>
      </c>
      <c r="B173" s="14" t="s">
        <v>30</v>
      </c>
      <c r="C173" s="14" t="s">
        <v>136</v>
      </c>
      <c r="D173" s="14" t="s">
        <v>32</v>
      </c>
      <c r="E173" s="14" t="s">
        <v>33</v>
      </c>
      <c r="F173" s="14" t="s">
        <v>34</v>
      </c>
      <c r="G173" s="48">
        <f>G174+G177+G187</f>
        <v>26469.4</v>
      </c>
      <c r="H173" s="61">
        <f>H174+H177+H186+H187</f>
        <v>34634</v>
      </c>
      <c r="I173" s="61">
        <f t="shared" ref="I173" si="26">I174+I177+I186+I187</f>
        <v>34582.099999999991</v>
      </c>
      <c r="J173" s="60">
        <f t="shared" si="22"/>
        <v>1.3064935359320571</v>
      </c>
      <c r="K173" s="60">
        <f t="shared" si="21"/>
        <v>0.99850147254143307</v>
      </c>
    </row>
    <row r="174" spans="1:11" ht="51" x14ac:dyDescent="0.25">
      <c r="A174" s="18" t="s">
        <v>137</v>
      </c>
      <c r="B174" s="14" t="s">
        <v>30</v>
      </c>
      <c r="C174" s="14" t="s">
        <v>136</v>
      </c>
      <c r="D174" s="14" t="s">
        <v>31</v>
      </c>
      <c r="E174" s="14" t="s">
        <v>33</v>
      </c>
      <c r="F174" s="14" t="s">
        <v>34</v>
      </c>
      <c r="G174" s="52">
        <v>10231.1</v>
      </c>
      <c r="H174" s="57">
        <v>10026.1</v>
      </c>
      <c r="I174" s="57">
        <f>I175+I176</f>
        <v>10024.699999999999</v>
      </c>
      <c r="J174" s="60">
        <f t="shared" si="22"/>
        <v>0.9798262161448914</v>
      </c>
      <c r="K174" s="60">
        <f t="shared" si="21"/>
        <v>0.99986036444878856</v>
      </c>
    </row>
    <row r="175" spans="1:11" x14ac:dyDescent="0.25">
      <c r="A175" s="19" t="s">
        <v>215</v>
      </c>
      <c r="B175" s="14" t="s">
        <v>30</v>
      </c>
      <c r="C175" s="14" t="s">
        <v>136</v>
      </c>
      <c r="D175" s="14" t="s">
        <v>31</v>
      </c>
      <c r="E175" s="14" t="s">
        <v>223</v>
      </c>
      <c r="F175" s="14" t="s">
        <v>171</v>
      </c>
      <c r="G175" s="49">
        <v>10231.1</v>
      </c>
      <c r="H175" s="58">
        <v>9960.7000000000007</v>
      </c>
      <c r="I175" s="58">
        <v>9959.2999999999993</v>
      </c>
      <c r="J175" s="60">
        <f t="shared" si="22"/>
        <v>0.97343394160940655</v>
      </c>
      <c r="K175" s="60">
        <f t="shared" si="21"/>
        <v>0.99985944762918255</v>
      </c>
    </row>
    <row r="176" spans="1:11" s="25" customFormat="1" ht="25.5" x14ac:dyDescent="0.25">
      <c r="A176" s="18" t="s">
        <v>262</v>
      </c>
      <c r="B176" s="15" t="s">
        <v>30</v>
      </c>
      <c r="C176" s="15" t="s">
        <v>136</v>
      </c>
      <c r="D176" s="15" t="s">
        <v>31</v>
      </c>
      <c r="E176" s="15" t="s">
        <v>223</v>
      </c>
      <c r="F176" s="15" t="s">
        <v>98</v>
      </c>
      <c r="G176" s="48"/>
      <c r="H176" s="61">
        <v>65.400000000000006</v>
      </c>
      <c r="I176" s="61">
        <v>65.400000000000006</v>
      </c>
      <c r="J176" s="60"/>
      <c r="K176" s="60">
        <f t="shared" si="21"/>
        <v>1</v>
      </c>
    </row>
    <row r="177" spans="1:11" x14ac:dyDescent="0.25">
      <c r="A177" s="18" t="s">
        <v>138</v>
      </c>
      <c r="B177" s="14" t="s">
        <v>34</v>
      </c>
      <c r="C177" s="14" t="s">
        <v>32</v>
      </c>
      <c r="D177" s="14" t="s">
        <v>32</v>
      </c>
      <c r="E177" s="14" t="s">
        <v>33</v>
      </c>
      <c r="F177" s="14" t="s">
        <v>34</v>
      </c>
      <c r="G177" s="52">
        <f>SUM(G178:G185)</f>
        <v>14969.9</v>
      </c>
      <c r="H177" s="57">
        <f t="shared" ref="H177:I177" si="27">SUM(H178:H185)</f>
        <v>13617.699999999999</v>
      </c>
      <c r="I177" s="57">
        <f t="shared" si="27"/>
        <v>13567.199999999999</v>
      </c>
      <c r="J177" s="60">
        <f t="shared" si="22"/>
        <v>0.9062986392694673</v>
      </c>
      <c r="K177" s="60">
        <f t="shared" si="21"/>
        <v>0.99629159109100651</v>
      </c>
    </row>
    <row r="178" spans="1:11" ht="25.5" x14ac:dyDescent="0.25">
      <c r="A178" s="19" t="s">
        <v>79</v>
      </c>
      <c r="B178" s="14" t="s">
        <v>30</v>
      </c>
      <c r="C178" s="14" t="s">
        <v>136</v>
      </c>
      <c r="D178" s="14" t="s">
        <v>31</v>
      </c>
      <c r="E178" s="14" t="s">
        <v>139</v>
      </c>
      <c r="F178" s="14" t="s">
        <v>81</v>
      </c>
      <c r="G178" s="49">
        <v>7693</v>
      </c>
      <c r="H178" s="58">
        <v>7399.9</v>
      </c>
      <c r="I178" s="58">
        <v>7399.9</v>
      </c>
      <c r="J178" s="60">
        <f t="shared" si="22"/>
        <v>0.96190042896139338</v>
      </c>
      <c r="K178" s="60">
        <f t="shared" si="21"/>
        <v>1</v>
      </c>
    </row>
    <row r="179" spans="1:11" ht="51" x14ac:dyDescent="0.25">
      <c r="A179" s="19" t="s">
        <v>125</v>
      </c>
      <c r="B179" s="14" t="s">
        <v>30</v>
      </c>
      <c r="C179" s="14" t="s">
        <v>136</v>
      </c>
      <c r="D179" s="14" t="s">
        <v>31</v>
      </c>
      <c r="E179" s="14" t="s">
        <v>139</v>
      </c>
      <c r="F179" s="14" t="s">
        <v>126</v>
      </c>
      <c r="G179" s="49">
        <v>5</v>
      </c>
      <c r="H179" s="58"/>
      <c r="I179" s="58"/>
      <c r="J179" s="60">
        <f t="shared" si="22"/>
        <v>0</v>
      </c>
      <c r="K179" s="60"/>
    </row>
    <row r="180" spans="1:11" ht="76.5" x14ac:dyDescent="0.25">
      <c r="A180" s="19" t="s">
        <v>82</v>
      </c>
      <c r="B180" s="14" t="s">
        <v>30</v>
      </c>
      <c r="C180" s="14" t="s">
        <v>136</v>
      </c>
      <c r="D180" s="14" t="s">
        <v>31</v>
      </c>
      <c r="E180" s="14" t="s">
        <v>139</v>
      </c>
      <c r="F180" s="14" t="s">
        <v>83</v>
      </c>
      <c r="G180" s="53">
        <v>2323.3000000000002</v>
      </c>
      <c r="H180" s="55">
        <v>2231.6999999999998</v>
      </c>
      <c r="I180" s="55">
        <v>2231.6999999999998</v>
      </c>
      <c r="J180" s="60">
        <f t="shared" si="22"/>
        <v>0.96057332242930304</v>
      </c>
      <c r="K180" s="60">
        <f t="shared" si="21"/>
        <v>1</v>
      </c>
    </row>
    <row r="181" spans="1:11" ht="63.75" x14ac:dyDescent="0.25">
      <c r="A181" s="19" t="s">
        <v>54</v>
      </c>
      <c r="B181" s="14" t="s">
        <v>30</v>
      </c>
      <c r="C181" s="14" t="s">
        <v>136</v>
      </c>
      <c r="D181" s="14" t="s">
        <v>31</v>
      </c>
      <c r="E181" s="14" t="s">
        <v>139</v>
      </c>
      <c r="F181" s="14" t="s">
        <v>55</v>
      </c>
      <c r="G181" s="49">
        <v>60</v>
      </c>
      <c r="H181" s="58">
        <v>67.900000000000006</v>
      </c>
      <c r="I181" s="58">
        <v>45.6</v>
      </c>
      <c r="J181" s="60">
        <f t="shared" si="22"/>
        <v>0.76</v>
      </c>
      <c r="K181" s="60">
        <f t="shared" si="21"/>
        <v>0.67157584683357874</v>
      </c>
    </row>
    <row r="182" spans="1:11" s="25" customFormat="1" ht="51" x14ac:dyDescent="0.25">
      <c r="A182" s="19" t="s">
        <v>96</v>
      </c>
      <c r="B182" s="14" t="s">
        <v>30</v>
      </c>
      <c r="C182" s="14" t="s">
        <v>136</v>
      </c>
      <c r="D182" s="14" t="s">
        <v>31</v>
      </c>
      <c r="E182" s="14" t="s">
        <v>139</v>
      </c>
      <c r="F182" s="14" t="s">
        <v>98</v>
      </c>
      <c r="G182" s="49"/>
      <c r="H182" s="58">
        <v>2000</v>
      </c>
      <c r="I182" s="58">
        <v>2000</v>
      </c>
      <c r="J182" s="60"/>
      <c r="K182" s="60">
        <f t="shared" si="21"/>
        <v>1</v>
      </c>
    </row>
    <row r="183" spans="1:11" ht="51" x14ac:dyDescent="0.25">
      <c r="A183" s="19" t="s">
        <v>56</v>
      </c>
      <c r="B183" s="14" t="s">
        <v>30</v>
      </c>
      <c r="C183" s="14" t="s">
        <v>136</v>
      </c>
      <c r="D183" s="14" t="s">
        <v>31</v>
      </c>
      <c r="E183" s="14" t="s">
        <v>139</v>
      </c>
      <c r="F183" s="14" t="s">
        <v>50</v>
      </c>
      <c r="G183" s="49">
        <v>4666.1000000000004</v>
      </c>
      <c r="H183" s="58">
        <v>1791.7</v>
      </c>
      <c r="I183" s="58">
        <v>1789.6</v>
      </c>
      <c r="J183" s="60">
        <f t="shared" si="22"/>
        <v>0.38353228606330764</v>
      </c>
      <c r="K183" s="60">
        <f t="shared" si="21"/>
        <v>0.9988279287827202</v>
      </c>
    </row>
    <row r="184" spans="1:11" ht="25.5" x14ac:dyDescent="0.25">
      <c r="A184" s="19" t="s">
        <v>210</v>
      </c>
      <c r="B184" s="14" t="s">
        <v>30</v>
      </c>
      <c r="C184" s="14" t="s">
        <v>136</v>
      </c>
      <c r="D184" s="14" t="s">
        <v>31</v>
      </c>
      <c r="E184" s="14" t="s">
        <v>139</v>
      </c>
      <c r="F184" s="14" t="s">
        <v>211</v>
      </c>
      <c r="G184" s="49">
        <v>189.6</v>
      </c>
      <c r="H184" s="58">
        <v>114.6</v>
      </c>
      <c r="I184" s="58">
        <v>88.5</v>
      </c>
      <c r="J184" s="60">
        <f t="shared" si="22"/>
        <v>0.46677215189873417</v>
      </c>
      <c r="K184" s="60">
        <f t="shared" si="21"/>
        <v>0.77225130890052363</v>
      </c>
    </row>
    <row r="185" spans="1:11" ht="25.5" x14ac:dyDescent="0.25">
      <c r="A185" s="19" t="s">
        <v>57</v>
      </c>
      <c r="B185" s="14" t="s">
        <v>30</v>
      </c>
      <c r="C185" s="14" t="s">
        <v>136</v>
      </c>
      <c r="D185" s="14" t="s">
        <v>31</v>
      </c>
      <c r="E185" s="14" t="s">
        <v>139</v>
      </c>
      <c r="F185" s="14" t="s">
        <v>58</v>
      </c>
      <c r="G185" s="53">
        <v>32.9</v>
      </c>
      <c r="H185" s="55">
        <v>11.9</v>
      </c>
      <c r="I185" s="55">
        <v>11.9</v>
      </c>
      <c r="J185" s="60">
        <f t="shared" si="22"/>
        <v>0.36170212765957449</v>
      </c>
      <c r="K185" s="60">
        <f t="shared" si="21"/>
        <v>1</v>
      </c>
    </row>
    <row r="186" spans="1:11" s="25" customFormat="1" x14ac:dyDescent="0.25">
      <c r="A186" s="18" t="s">
        <v>263</v>
      </c>
      <c r="B186" s="15" t="s">
        <v>30</v>
      </c>
      <c r="C186" s="15" t="s">
        <v>136</v>
      </c>
      <c r="D186" s="15" t="s">
        <v>31</v>
      </c>
      <c r="E186" s="15" t="s">
        <v>264</v>
      </c>
      <c r="F186" s="15" t="s">
        <v>50</v>
      </c>
      <c r="G186" s="52"/>
      <c r="H186" s="57">
        <v>10000</v>
      </c>
      <c r="I186" s="57">
        <v>10000</v>
      </c>
      <c r="J186" s="60"/>
      <c r="K186" s="60">
        <f t="shared" si="21"/>
        <v>1</v>
      </c>
    </row>
    <row r="187" spans="1:11" ht="76.5" x14ac:dyDescent="0.25">
      <c r="A187" s="18" t="s">
        <v>53</v>
      </c>
      <c r="B187" s="14" t="s">
        <v>30</v>
      </c>
      <c r="C187" s="14" t="s">
        <v>136</v>
      </c>
      <c r="D187" s="14" t="s">
        <v>52</v>
      </c>
      <c r="E187" s="14" t="s">
        <v>39</v>
      </c>
      <c r="F187" s="14" t="s">
        <v>34</v>
      </c>
      <c r="G187" s="48">
        <f>SUM(G188:G189)</f>
        <v>1268.4000000000001</v>
      </c>
      <c r="H187" s="61">
        <f>SUM(H188:H189)</f>
        <v>990.2</v>
      </c>
      <c r="I187" s="61">
        <f t="shared" ref="I187" si="28">SUM(I188:I189)</f>
        <v>990.2</v>
      </c>
      <c r="J187" s="60">
        <f t="shared" si="22"/>
        <v>0.78066855881425412</v>
      </c>
      <c r="K187" s="60">
        <f t="shared" si="21"/>
        <v>1</v>
      </c>
    </row>
    <row r="188" spans="1:11" ht="38.25" x14ac:dyDescent="0.25">
      <c r="A188" s="19" t="s">
        <v>59</v>
      </c>
      <c r="B188" s="14" t="s">
        <v>30</v>
      </c>
      <c r="C188" s="14" t="s">
        <v>136</v>
      </c>
      <c r="D188" s="14" t="s">
        <v>52</v>
      </c>
      <c r="E188" s="14" t="s">
        <v>39</v>
      </c>
      <c r="F188" s="14" t="s">
        <v>40</v>
      </c>
      <c r="G188" s="53">
        <v>974.2</v>
      </c>
      <c r="H188" s="55">
        <v>762.4</v>
      </c>
      <c r="I188" s="55">
        <v>762.4</v>
      </c>
      <c r="J188" s="60">
        <f t="shared" si="22"/>
        <v>0.78259084376924648</v>
      </c>
      <c r="K188" s="60">
        <f t="shared" si="21"/>
        <v>1</v>
      </c>
    </row>
    <row r="189" spans="1:11" ht="89.25" x14ac:dyDescent="0.25">
      <c r="A189" s="19" t="s">
        <v>47</v>
      </c>
      <c r="B189" s="14" t="s">
        <v>30</v>
      </c>
      <c r="C189" s="14" t="s">
        <v>136</v>
      </c>
      <c r="D189" s="14" t="s">
        <v>52</v>
      </c>
      <c r="E189" s="14" t="s">
        <v>39</v>
      </c>
      <c r="F189" s="14" t="s">
        <v>42</v>
      </c>
      <c r="G189" s="53">
        <v>294.2</v>
      </c>
      <c r="H189" s="55">
        <v>227.8</v>
      </c>
      <c r="I189" s="55">
        <v>227.8</v>
      </c>
      <c r="J189" s="60">
        <f t="shared" si="22"/>
        <v>0.7743031951053706</v>
      </c>
      <c r="K189" s="60">
        <f t="shared" si="21"/>
        <v>1</v>
      </c>
    </row>
    <row r="190" spans="1:11" x14ac:dyDescent="0.25">
      <c r="A190" s="18" t="s">
        <v>140</v>
      </c>
      <c r="B190" s="14" t="s">
        <v>30</v>
      </c>
      <c r="C190" s="14" t="s">
        <v>141</v>
      </c>
      <c r="D190" s="14" t="s">
        <v>32</v>
      </c>
      <c r="E190" s="14" t="s">
        <v>33</v>
      </c>
      <c r="F190" s="14" t="s">
        <v>34</v>
      </c>
      <c r="G190" s="48">
        <f>G191+G194+G196+G197+G198+G199</f>
        <v>14976.6</v>
      </c>
      <c r="H190" s="61">
        <f>H191+H194+H196+H197+H198+H199+H200</f>
        <v>14940.3</v>
      </c>
      <c r="I190" s="61">
        <f t="shared" ref="I190" si="29">I191+I194+I196+I197+I198+I199+I200</f>
        <v>14934.2</v>
      </c>
      <c r="J190" s="60">
        <f t="shared" si="22"/>
        <v>0.99716891684360942</v>
      </c>
      <c r="K190" s="60">
        <f t="shared" si="21"/>
        <v>0.99959170833249678</v>
      </c>
    </row>
    <row r="191" spans="1:11" x14ac:dyDescent="0.25">
      <c r="A191" s="19" t="s">
        <v>142</v>
      </c>
      <c r="B191" s="14" t="s">
        <v>30</v>
      </c>
      <c r="C191" s="14" t="s">
        <v>141</v>
      </c>
      <c r="D191" s="14" t="s">
        <v>31</v>
      </c>
      <c r="E191" s="14" t="s">
        <v>33</v>
      </c>
      <c r="F191" s="14" t="s">
        <v>34</v>
      </c>
      <c r="G191" s="48">
        <v>1922.2</v>
      </c>
      <c r="H191" s="61">
        <v>2208.1999999999998</v>
      </c>
      <c r="I191" s="61">
        <v>2208.1999999999998</v>
      </c>
      <c r="J191" s="60">
        <f t="shared" si="22"/>
        <v>1.1487878472583497</v>
      </c>
      <c r="K191" s="60">
        <f t="shared" si="21"/>
        <v>1</v>
      </c>
    </row>
    <row r="192" spans="1:11" ht="38.25" x14ac:dyDescent="0.25">
      <c r="A192" s="19" t="s">
        <v>143</v>
      </c>
      <c r="B192" s="14" t="s">
        <v>30</v>
      </c>
      <c r="C192" s="14" t="s">
        <v>141</v>
      </c>
      <c r="D192" s="14" t="s">
        <v>31</v>
      </c>
      <c r="E192" s="14" t="s">
        <v>144</v>
      </c>
      <c r="F192" s="14" t="s">
        <v>34</v>
      </c>
      <c r="G192" s="53">
        <v>1922.2</v>
      </c>
      <c r="H192" s="55">
        <v>2208.1999999999998</v>
      </c>
      <c r="I192" s="55">
        <v>2208.1999999999998</v>
      </c>
      <c r="J192" s="60">
        <f t="shared" si="22"/>
        <v>1.1487878472583497</v>
      </c>
      <c r="K192" s="60">
        <f t="shared" si="21"/>
        <v>1</v>
      </c>
    </row>
    <row r="193" spans="1:11" ht="51" x14ac:dyDescent="0.25">
      <c r="A193" s="19" t="s">
        <v>145</v>
      </c>
      <c r="B193" s="14" t="s">
        <v>30</v>
      </c>
      <c r="C193" s="14" t="s">
        <v>141</v>
      </c>
      <c r="D193" s="14" t="s">
        <v>31</v>
      </c>
      <c r="E193" s="14" t="s">
        <v>144</v>
      </c>
      <c r="F193" s="14" t="s">
        <v>146</v>
      </c>
      <c r="G193" s="53">
        <v>1922.2</v>
      </c>
      <c r="H193" s="55">
        <v>2208.1999999999998</v>
      </c>
      <c r="I193" s="55">
        <v>2208.1999999999998</v>
      </c>
      <c r="J193" s="60">
        <f t="shared" si="22"/>
        <v>1.1487878472583497</v>
      </c>
      <c r="K193" s="60">
        <f t="shared" si="21"/>
        <v>1</v>
      </c>
    </row>
    <row r="194" spans="1:11" ht="25.5" x14ac:dyDescent="0.25">
      <c r="A194" s="19" t="s">
        <v>147</v>
      </c>
      <c r="B194" s="14" t="s">
        <v>30</v>
      </c>
      <c r="C194" s="14" t="s">
        <v>141</v>
      </c>
      <c r="D194" s="14" t="s">
        <v>44</v>
      </c>
      <c r="E194" s="14" t="s">
        <v>148</v>
      </c>
      <c r="F194" s="14" t="s">
        <v>34</v>
      </c>
      <c r="G194" s="48">
        <v>120</v>
      </c>
      <c r="H194" s="61">
        <v>1117.5999999999999</v>
      </c>
      <c r="I194" s="58">
        <v>1116.5999999999999</v>
      </c>
      <c r="J194" s="60">
        <f t="shared" si="22"/>
        <v>9.3049999999999997</v>
      </c>
      <c r="K194" s="60">
        <f t="shared" si="21"/>
        <v>0.99910522548317826</v>
      </c>
    </row>
    <row r="195" spans="1:11" ht="25.5" x14ac:dyDescent="0.25">
      <c r="A195" s="19" t="s">
        <v>149</v>
      </c>
      <c r="B195" s="14" t="s">
        <v>30</v>
      </c>
      <c r="C195" s="14" t="s">
        <v>141</v>
      </c>
      <c r="D195" s="14" t="s">
        <v>44</v>
      </c>
      <c r="E195" s="14" t="s">
        <v>148</v>
      </c>
      <c r="F195" s="14" t="s">
        <v>150</v>
      </c>
      <c r="G195" s="53">
        <v>120</v>
      </c>
      <c r="H195" s="55">
        <v>1117.5999999999999</v>
      </c>
      <c r="I195" s="55">
        <v>1116.5999999999999</v>
      </c>
      <c r="J195" s="60">
        <f t="shared" si="22"/>
        <v>9.3049999999999997</v>
      </c>
      <c r="K195" s="60">
        <f t="shared" si="21"/>
        <v>0.99910522548317826</v>
      </c>
    </row>
    <row r="196" spans="1:11" ht="25.5" x14ac:dyDescent="0.25">
      <c r="A196" s="19" t="s">
        <v>151</v>
      </c>
      <c r="B196" s="14" t="s">
        <v>30</v>
      </c>
      <c r="C196" s="14" t="s">
        <v>141</v>
      </c>
      <c r="D196" s="14" t="s">
        <v>52</v>
      </c>
      <c r="E196" s="14" t="s">
        <v>152</v>
      </c>
      <c r="F196" s="14" t="s">
        <v>153</v>
      </c>
      <c r="G196" s="49">
        <v>6718</v>
      </c>
      <c r="H196" s="61">
        <v>5462.2</v>
      </c>
      <c r="I196" s="58">
        <v>5462.2</v>
      </c>
      <c r="J196" s="60">
        <f t="shared" si="22"/>
        <v>0.81306936588270318</v>
      </c>
      <c r="K196" s="60">
        <f t="shared" si="21"/>
        <v>1</v>
      </c>
    </row>
    <row r="197" spans="1:11" ht="25.5" x14ac:dyDescent="0.25">
      <c r="A197" s="19" t="s">
        <v>154</v>
      </c>
      <c r="B197" s="14" t="s">
        <v>30</v>
      </c>
      <c r="C197" s="14" t="s">
        <v>141</v>
      </c>
      <c r="D197" s="14" t="s">
        <v>52</v>
      </c>
      <c r="E197" s="14" t="s">
        <v>155</v>
      </c>
      <c r="F197" s="14" t="s">
        <v>156</v>
      </c>
      <c r="G197" s="49">
        <v>3734.4</v>
      </c>
      <c r="H197" s="61">
        <v>3734.4</v>
      </c>
      <c r="I197" s="58">
        <v>3734.4</v>
      </c>
      <c r="J197" s="60">
        <f t="shared" si="22"/>
        <v>1</v>
      </c>
      <c r="K197" s="60">
        <f t="shared" si="21"/>
        <v>1</v>
      </c>
    </row>
    <row r="198" spans="1:11" ht="25.5" x14ac:dyDescent="0.25">
      <c r="A198" s="19" t="s">
        <v>157</v>
      </c>
      <c r="B198" s="14" t="s">
        <v>30</v>
      </c>
      <c r="C198" s="14" t="s">
        <v>141</v>
      </c>
      <c r="D198" s="14" t="s">
        <v>52</v>
      </c>
      <c r="E198" s="14" t="s">
        <v>158</v>
      </c>
      <c r="F198" s="14" t="s">
        <v>156</v>
      </c>
      <c r="G198" s="49"/>
      <c r="H198" s="58"/>
      <c r="I198" s="58"/>
      <c r="J198" s="60"/>
      <c r="K198" s="60"/>
    </row>
    <row r="199" spans="1:11" x14ac:dyDescent="0.25">
      <c r="A199" s="19" t="s">
        <v>159</v>
      </c>
      <c r="B199" s="14" t="s">
        <v>30</v>
      </c>
      <c r="C199" s="14" t="s">
        <v>141</v>
      </c>
      <c r="D199" s="14" t="s">
        <v>52</v>
      </c>
      <c r="E199" s="14" t="s">
        <v>160</v>
      </c>
      <c r="F199" s="14" t="s">
        <v>156</v>
      </c>
      <c r="G199" s="49">
        <v>2482</v>
      </c>
      <c r="H199" s="58">
        <v>2102.6999999999998</v>
      </c>
      <c r="I199" s="58">
        <v>2097.6</v>
      </c>
      <c r="J199" s="60">
        <f t="shared" si="22"/>
        <v>0.84512489927477841</v>
      </c>
      <c r="K199" s="60">
        <f t="shared" si="21"/>
        <v>0.99757454701098591</v>
      </c>
    </row>
    <row r="200" spans="1:11" s="25" customFormat="1" ht="76.5" x14ac:dyDescent="0.25">
      <c r="A200" s="18" t="s">
        <v>133</v>
      </c>
      <c r="B200" s="15" t="s">
        <v>30</v>
      </c>
      <c r="C200" s="15" t="s">
        <v>141</v>
      </c>
      <c r="D200" s="15" t="s">
        <v>69</v>
      </c>
      <c r="E200" s="15" t="s">
        <v>134</v>
      </c>
      <c r="F200" s="15" t="s">
        <v>34</v>
      </c>
      <c r="G200" s="48"/>
      <c r="H200" s="61">
        <f>SUM(H201:H203)</f>
        <v>315.2</v>
      </c>
      <c r="I200" s="61">
        <f t="shared" ref="I200" si="30">SUM(I201:I203)</f>
        <v>315.2</v>
      </c>
      <c r="J200" s="60"/>
      <c r="K200" s="60">
        <f t="shared" si="21"/>
        <v>1</v>
      </c>
    </row>
    <row r="201" spans="1:11" s="25" customFormat="1" ht="38.25" x14ac:dyDescent="0.25">
      <c r="A201" s="19" t="s">
        <v>59</v>
      </c>
      <c r="B201" s="14" t="s">
        <v>30</v>
      </c>
      <c r="C201" s="14" t="s">
        <v>141</v>
      </c>
      <c r="D201" s="14" t="s">
        <v>69</v>
      </c>
      <c r="E201" s="14" t="s">
        <v>134</v>
      </c>
      <c r="F201" s="14" t="s">
        <v>40</v>
      </c>
      <c r="G201" s="49"/>
      <c r="H201" s="58">
        <v>219.5</v>
      </c>
      <c r="I201" s="58">
        <v>219.5</v>
      </c>
      <c r="J201" s="60"/>
      <c r="K201" s="60">
        <f t="shared" si="21"/>
        <v>1</v>
      </c>
    </row>
    <row r="202" spans="1:11" s="25" customFormat="1" ht="89.25" x14ac:dyDescent="0.25">
      <c r="A202" s="19" t="s">
        <v>47</v>
      </c>
      <c r="B202" s="14" t="s">
        <v>30</v>
      </c>
      <c r="C202" s="14" t="s">
        <v>141</v>
      </c>
      <c r="D202" s="14" t="s">
        <v>69</v>
      </c>
      <c r="E202" s="14" t="s">
        <v>134</v>
      </c>
      <c r="F202" s="14" t="s">
        <v>42</v>
      </c>
      <c r="G202" s="49"/>
      <c r="H202" s="58">
        <v>81.5</v>
      </c>
      <c r="I202" s="58">
        <v>81.5</v>
      </c>
      <c r="J202" s="60"/>
      <c r="K202" s="60">
        <f t="shared" si="21"/>
        <v>1</v>
      </c>
    </row>
    <row r="203" spans="1:11" s="25" customFormat="1" ht="51" x14ac:dyDescent="0.25">
      <c r="A203" s="19" t="s">
        <v>56</v>
      </c>
      <c r="B203" s="14" t="s">
        <v>30</v>
      </c>
      <c r="C203" s="14" t="s">
        <v>141</v>
      </c>
      <c r="D203" s="14" t="s">
        <v>69</v>
      </c>
      <c r="E203" s="14" t="s">
        <v>134</v>
      </c>
      <c r="F203" s="14" t="s">
        <v>50</v>
      </c>
      <c r="G203" s="49"/>
      <c r="H203" s="58">
        <v>14.2</v>
      </c>
      <c r="I203" s="58">
        <v>14.2</v>
      </c>
      <c r="J203" s="60"/>
      <c r="K203" s="60">
        <f t="shared" si="21"/>
        <v>1</v>
      </c>
    </row>
    <row r="204" spans="1:11" ht="25.5" x14ac:dyDescent="0.25">
      <c r="A204" s="18" t="s">
        <v>161</v>
      </c>
      <c r="B204" s="14" t="s">
        <v>30</v>
      </c>
      <c r="C204" s="14" t="s">
        <v>74</v>
      </c>
      <c r="D204" s="14" t="s">
        <v>32</v>
      </c>
      <c r="E204" s="14" t="s">
        <v>33</v>
      </c>
      <c r="F204" s="14" t="s">
        <v>34</v>
      </c>
      <c r="G204" s="48">
        <f>G205+G209</f>
        <v>3045.9</v>
      </c>
      <c r="H204" s="48">
        <f>H205+H208+H209</f>
        <v>52639.399999999994</v>
      </c>
      <c r="I204" s="48">
        <f t="shared" ref="I204" si="31">I205+I208+I209</f>
        <v>52639.199999999997</v>
      </c>
      <c r="J204" s="60">
        <f t="shared" si="22"/>
        <v>17.281985620013788</v>
      </c>
      <c r="K204" s="60">
        <f t="shared" si="21"/>
        <v>0.99999620056459615</v>
      </c>
    </row>
    <row r="205" spans="1:11" ht="127.5" x14ac:dyDescent="0.25">
      <c r="A205" s="19" t="s">
        <v>162</v>
      </c>
      <c r="B205" s="14" t="s">
        <v>30</v>
      </c>
      <c r="C205" s="14" t="s">
        <v>74</v>
      </c>
      <c r="D205" s="14" t="s">
        <v>36</v>
      </c>
      <c r="E205" s="14" t="s">
        <v>163</v>
      </c>
      <c r="F205" s="14" t="s">
        <v>34</v>
      </c>
      <c r="G205" s="52">
        <f>G206+G207</f>
        <v>2100</v>
      </c>
      <c r="H205" s="52">
        <f t="shared" ref="H205:I205" si="32">H206+H207</f>
        <v>1608.7</v>
      </c>
      <c r="I205" s="52">
        <f t="shared" si="32"/>
        <v>1608.5</v>
      </c>
      <c r="J205" s="60">
        <f t="shared" si="22"/>
        <v>0.76595238095238094</v>
      </c>
      <c r="K205" s="60">
        <f t="shared" si="21"/>
        <v>0.99987567601168648</v>
      </c>
    </row>
    <row r="206" spans="1:11" ht="89.25" x14ac:dyDescent="0.25">
      <c r="A206" s="19" t="s">
        <v>164</v>
      </c>
      <c r="B206" s="14" t="s">
        <v>30</v>
      </c>
      <c r="C206" s="14" t="s">
        <v>74</v>
      </c>
      <c r="D206" s="14" t="s">
        <v>36</v>
      </c>
      <c r="E206" s="14" t="s">
        <v>163</v>
      </c>
      <c r="F206" s="14" t="s">
        <v>165</v>
      </c>
      <c r="G206" s="53">
        <v>400</v>
      </c>
      <c r="H206" s="55">
        <v>400</v>
      </c>
      <c r="I206" s="55">
        <v>399.8</v>
      </c>
      <c r="J206" s="60">
        <f t="shared" si="22"/>
        <v>0.99950000000000006</v>
      </c>
      <c r="K206" s="60">
        <f t="shared" ref="K206:K218" si="33">I206/H206</f>
        <v>0.99950000000000006</v>
      </c>
    </row>
    <row r="207" spans="1:11" ht="51" x14ac:dyDescent="0.25">
      <c r="A207" s="19" t="s">
        <v>56</v>
      </c>
      <c r="B207" s="14" t="s">
        <v>30</v>
      </c>
      <c r="C207" s="14" t="s">
        <v>74</v>
      </c>
      <c r="D207" s="14" t="s">
        <v>36</v>
      </c>
      <c r="E207" s="14" t="s">
        <v>163</v>
      </c>
      <c r="F207" s="14" t="s">
        <v>50</v>
      </c>
      <c r="G207" s="53">
        <v>1700</v>
      </c>
      <c r="H207" s="55">
        <v>1208.7</v>
      </c>
      <c r="I207" s="55">
        <v>1208.7</v>
      </c>
      <c r="J207" s="60">
        <f t="shared" ref="J207:J218" si="34">I207/G207</f>
        <v>0.71100000000000008</v>
      </c>
      <c r="K207" s="60">
        <f t="shared" si="33"/>
        <v>1</v>
      </c>
    </row>
    <row r="208" spans="1:11" s="25" customFormat="1" ht="38.25" x14ac:dyDescent="0.25">
      <c r="A208" s="18" t="s">
        <v>265</v>
      </c>
      <c r="B208" s="15" t="s">
        <v>30</v>
      </c>
      <c r="C208" s="15" t="s">
        <v>74</v>
      </c>
      <c r="D208" s="15" t="s">
        <v>36</v>
      </c>
      <c r="E208" s="15" t="s">
        <v>266</v>
      </c>
      <c r="F208" s="15" t="s">
        <v>50</v>
      </c>
      <c r="G208" s="52"/>
      <c r="H208" s="57">
        <v>50050</v>
      </c>
      <c r="I208" s="57">
        <v>50050</v>
      </c>
      <c r="J208" s="60"/>
      <c r="K208" s="60">
        <f t="shared" si="33"/>
        <v>1</v>
      </c>
    </row>
    <row r="209" spans="1:11" ht="25.5" x14ac:dyDescent="0.25">
      <c r="A209" s="18" t="s">
        <v>166</v>
      </c>
      <c r="B209" s="15" t="s">
        <v>30</v>
      </c>
      <c r="C209" s="15" t="s">
        <v>74</v>
      </c>
      <c r="D209" s="15" t="s">
        <v>65</v>
      </c>
      <c r="E209" s="15" t="s">
        <v>39</v>
      </c>
      <c r="F209" s="15" t="s">
        <v>34</v>
      </c>
      <c r="G209" s="52">
        <f>SUM(G210:G211)</f>
        <v>945.9</v>
      </c>
      <c r="H209" s="57">
        <f>SUM(H210:H211)</f>
        <v>980.7</v>
      </c>
      <c r="I209" s="57">
        <f t="shared" ref="I209" si="35">SUM(I210:I211)</f>
        <v>980.7</v>
      </c>
      <c r="J209" s="60">
        <f t="shared" si="34"/>
        <v>1.036790358388836</v>
      </c>
      <c r="K209" s="60">
        <f t="shared" si="33"/>
        <v>1</v>
      </c>
    </row>
    <row r="210" spans="1:11" ht="38.25" x14ac:dyDescent="0.25">
      <c r="A210" s="19" t="s">
        <v>59</v>
      </c>
      <c r="B210" s="14" t="s">
        <v>30</v>
      </c>
      <c r="C210" s="14" t="s">
        <v>74</v>
      </c>
      <c r="D210" s="14" t="s">
        <v>65</v>
      </c>
      <c r="E210" s="14" t="s">
        <v>39</v>
      </c>
      <c r="F210" s="14" t="s">
        <v>40</v>
      </c>
      <c r="G210" s="53">
        <v>726.5</v>
      </c>
      <c r="H210" s="55">
        <v>755.1</v>
      </c>
      <c r="I210" s="55">
        <v>755.1</v>
      </c>
      <c r="J210" s="60">
        <f t="shared" si="34"/>
        <v>1.0393668272539573</v>
      </c>
      <c r="K210" s="60">
        <f t="shared" si="33"/>
        <v>1</v>
      </c>
    </row>
    <row r="211" spans="1:11" ht="89.25" x14ac:dyDescent="0.25">
      <c r="A211" s="19" t="s">
        <v>47</v>
      </c>
      <c r="B211" s="14" t="s">
        <v>30</v>
      </c>
      <c r="C211" s="14" t="s">
        <v>74</v>
      </c>
      <c r="D211" s="14" t="s">
        <v>65</v>
      </c>
      <c r="E211" s="14" t="s">
        <v>39</v>
      </c>
      <c r="F211" s="14" t="s">
        <v>42</v>
      </c>
      <c r="G211" s="53">
        <v>219.4</v>
      </c>
      <c r="H211" s="55">
        <v>225.6</v>
      </c>
      <c r="I211" s="55">
        <v>225.6</v>
      </c>
      <c r="J211" s="60">
        <f t="shared" si="34"/>
        <v>1.0282588878760255</v>
      </c>
      <c r="K211" s="60">
        <f t="shared" si="33"/>
        <v>1</v>
      </c>
    </row>
    <row r="212" spans="1:11" ht="25.5" x14ac:dyDescent="0.25">
      <c r="A212" s="18" t="s">
        <v>167</v>
      </c>
      <c r="B212" s="14" t="s">
        <v>30</v>
      </c>
      <c r="C212" s="14" t="s">
        <v>101</v>
      </c>
      <c r="D212" s="14" t="s">
        <v>32</v>
      </c>
      <c r="E212" s="14" t="s">
        <v>33</v>
      </c>
      <c r="F212" s="14" t="s">
        <v>34</v>
      </c>
      <c r="G212" s="48">
        <v>3508.4</v>
      </c>
      <c r="H212" s="61">
        <v>3626.1</v>
      </c>
      <c r="I212" s="61">
        <v>3626.1</v>
      </c>
      <c r="J212" s="60">
        <f t="shared" si="34"/>
        <v>1.0335480560939458</v>
      </c>
      <c r="K212" s="60">
        <f t="shared" si="33"/>
        <v>1</v>
      </c>
    </row>
    <row r="213" spans="1:11" ht="25.5" x14ac:dyDescent="0.25">
      <c r="A213" s="19" t="s">
        <v>168</v>
      </c>
      <c r="B213" s="14" t="s">
        <v>30</v>
      </c>
      <c r="C213" s="14" t="s">
        <v>101</v>
      </c>
      <c r="D213" s="14" t="s">
        <v>36</v>
      </c>
      <c r="E213" s="14" t="s">
        <v>169</v>
      </c>
      <c r="F213" s="14" t="s">
        <v>34</v>
      </c>
      <c r="G213" s="49">
        <v>3508.4</v>
      </c>
      <c r="H213" s="58">
        <v>3626.1</v>
      </c>
      <c r="I213" s="58">
        <v>3626.1</v>
      </c>
      <c r="J213" s="60">
        <f t="shared" si="34"/>
        <v>1.0335480560939458</v>
      </c>
      <c r="K213" s="60">
        <f t="shared" si="33"/>
        <v>1</v>
      </c>
    </row>
    <row r="214" spans="1:11" ht="76.5" x14ac:dyDescent="0.25">
      <c r="A214" s="19" t="s">
        <v>170</v>
      </c>
      <c r="B214" s="14" t="s">
        <v>30</v>
      </c>
      <c r="C214" s="14" t="s">
        <v>101</v>
      </c>
      <c r="D214" s="14" t="s">
        <v>36</v>
      </c>
      <c r="E214" s="14" t="s">
        <v>169</v>
      </c>
      <c r="F214" s="14" t="s">
        <v>171</v>
      </c>
      <c r="G214" s="49">
        <v>3508.4</v>
      </c>
      <c r="H214" s="58">
        <v>3626.1</v>
      </c>
      <c r="I214" s="58">
        <v>3626.1</v>
      </c>
      <c r="J214" s="60">
        <f t="shared" si="34"/>
        <v>1.0335480560939458</v>
      </c>
      <c r="K214" s="60">
        <f t="shared" si="33"/>
        <v>1</v>
      </c>
    </row>
    <row r="215" spans="1:11" ht="25.5" x14ac:dyDescent="0.25">
      <c r="A215" s="18" t="s">
        <v>172</v>
      </c>
      <c r="B215" s="14" t="s">
        <v>30</v>
      </c>
      <c r="C215" s="14" t="s">
        <v>78</v>
      </c>
      <c r="D215" s="14" t="s">
        <v>31</v>
      </c>
      <c r="E215" s="14" t="s">
        <v>33</v>
      </c>
      <c r="F215" s="14" t="s">
        <v>34</v>
      </c>
      <c r="G215" s="52">
        <v>73</v>
      </c>
      <c r="H215" s="57">
        <v>73</v>
      </c>
      <c r="I215" s="57">
        <v>73</v>
      </c>
      <c r="J215" s="60">
        <f t="shared" si="34"/>
        <v>1</v>
      </c>
      <c r="K215" s="60">
        <f t="shared" si="33"/>
        <v>1</v>
      </c>
    </row>
    <row r="216" spans="1:11" ht="25.5" x14ac:dyDescent="0.25">
      <c r="A216" s="22" t="s">
        <v>173</v>
      </c>
      <c r="B216" s="14" t="s">
        <v>30</v>
      </c>
      <c r="C216" s="14" t="s">
        <v>78</v>
      </c>
      <c r="D216" s="14" t="s">
        <v>31</v>
      </c>
      <c r="E216" s="14" t="s">
        <v>174</v>
      </c>
      <c r="F216" s="14" t="s">
        <v>34</v>
      </c>
      <c r="G216" s="53">
        <v>73</v>
      </c>
      <c r="H216" s="55">
        <v>73</v>
      </c>
      <c r="I216" s="55">
        <v>73</v>
      </c>
      <c r="J216" s="60">
        <f t="shared" si="34"/>
        <v>1</v>
      </c>
      <c r="K216" s="60">
        <f t="shared" si="33"/>
        <v>1</v>
      </c>
    </row>
    <row r="217" spans="1:11" ht="25.5" x14ac:dyDescent="0.25">
      <c r="A217" s="19" t="s">
        <v>175</v>
      </c>
      <c r="B217" s="14" t="s">
        <v>30</v>
      </c>
      <c r="C217" s="14" t="s">
        <v>78</v>
      </c>
      <c r="D217" s="14" t="s">
        <v>31</v>
      </c>
      <c r="E217" s="14" t="s">
        <v>174</v>
      </c>
      <c r="F217" s="14" t="s">
        <v>176</v>
      </c>
      <c r="G217" s="49">
        <v>73</v>
      </c>
      <c r="H217" s="58">
        <v>73</v>
      </c>
      <c r="I217" s="58">
        <v>73</v>
      </c>
      <c r="J217" s="60">
        <f t="shared" si="34"/>
        <v>1</v>
      </c>
      <c r="K217" s="60">
        <f t="shared" si="33"/>
        <v>1</v>
      </c>
    </row>
    <row r="218" spans="1:11" x14ac:dyDescent="0.25">
      <c r="A218" s="18" t="s">
        <v>177</v>
      </c>
      <c r="B218" s="14"/>
      <c r="C218" s="14"/>
      <c r="D218" s="14"/>
      <c r="E218" s="14"/>
      <c r="F218" s="14"/>
      <c r="G218" s="48">
        <f>G13+G67+G78+G88+G116+G173+G190+G204+G212+G215</f>
        <v>969691.2</v>
      </c>
      <c r="H218" s="61">
        <f>H13+H67+H78+H88+H116+H173+H190+H204+H212+H215</f>
        <v>1368162.8</v>
      </c>
      <c r="I218" s="61">
        <f>I13+I67+I78+I88+I116+I173+I190+I204+I212+I215</f>
        <v>1366518.7000000002</v>
      </c>
      <c r="J218" s="60">
        <f t="shared" si="34"/>
        <v>1.4092307942982263</v>
      </c>
      <c r="K218" s="60">
        <f t="shared" si="33"/>
        <v>0.9987983155221003</v>
      </c>
    </row>
    <row r="219" spans="1:11" ht="15.75" x14ac:dyDescent="0.25">
      <c r="A219" s="13"/>
      <c r="B219" s="16"/>
      <c r="C219" s="16"/>
      <c r="D219" s="16"/>
      <c r="E219" s="16"/>
      <c r="F219" s="16"/>
      <c r="G219" s="26"/>
      <c r="H219" s="59"/>
      <c r="I219" s="59"/>
      <c r="J219" s="59"/>
      <c r="K219" s="26"/>
    </row>
    <row r="220" spans="1:11" x14ac:dyDescent="0.25">
      <c r="A220" s="25"/>
      <c r="B220" s="17"/>
      <c r="C220" s="17"/>
      <c r="D220" s="17"/>
      <c r="E220" s="17"/>
      <c r="F220" s="17"/>
      <c r="G220" s="25"/>
      <c r="K220" s="25"/>
    </row>
    <row r="221" spans="1:11" x14ac:dyDescent="0.25">
      <c r="A221" s="25"/>
      <c r="B221" s="17"/>
      <c r="C221" s="17"/>
      <c r="D221" s="17"/>
      <c r="E221" s="17"/>
      <c r="F221" s="17"/>
      <c r="G221" s="25"/>
      <c r="K221" s="25"/>
    </row>
  </sheetData>
  <mergeCells count="11">
    <mergeCell ref="A6:K7"/>
    <mergeCell ref="A2:N2"/>
    <mergeCell ref="A4:N4"/>
    <mergeCell ref="A9:K10"/>
    <mergeCell ref="A11:A12"/>
    <mergeCell ref="B11:F12"/>
    <mergeCell ref="G11:G12"/>
    <mergeCell ref="K11:K12"/>
    <mergeCell ref="H11:H12"/>
    <mergeCell ref="I11:I12"/>
    <mergeCell ref="J11:J12"/>
  </mergeCells>
  <pageMargins left="0.7" right="0.7" top="0.75" bottom="0.75" header="0.3" footer="0.3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I8" sqref="I8"/>
    </sheetView>
  </sheetViews>
  <sheetFormatPr defaultRowHeight="15" x14ac:dyDescent="0.25"/>
  <cols>
    <col min="1" max="1" width="37" customWidth="1"/>
    <col min="2" max="2" width="35.140625" customWidth="1"/>
    <col min="3" max="3" width="28.42578125" customWidth="1"/>
  </cols>
  <sheetData>
    <row r="1" spans="1:8" x14ac:dyDescent="0.25">
      <c r="A1" s="30" t="s">
        <v>178</v>
      </c>
      <c r="B1" s="30"/>
      <c r="C1" s="30" t="s">
        <v>201</v>
      </c>
      <c r="D1" s="30"/>
      <c r="E1" s="30"/>
      <c r="F1" s="30"/>
      <c r="G1" s="30"/>
      <c r="H1" s="30"/>
    </row>
    <row r="2" spans="1:8" x14ac:dyDescent="0.25">
      <c r="A2" s="84" t="s">
        <v>273</v>
      </c>
      <c r="B2" s="84"/>
      <c r="C2" s="84"/>
      <c r="D2" s="84"/>
      <c r="E2" s="84"/>
      <c r="F2" s="84"/>
      <c r="G2" s="84"/>
      <c r="H2" s="84"/>
    </row>
    <row r="3" spans="1:8" x14ac:dyDescent="0.25">
      <c r="A3" s="85"/>
      <c r="B3" s="85"/>
      <c r="C3" s="85"/>
      <c r="D3" s="85"/>
      <c r="E3" s="85"/>
      <c r="F3" s="85"/>
      <c r="G3" s="85"/>
      <c r="H3" s="85"/>
    </row>
    <row r="4" spans="1:8" ht="15.75" x14ac:dyDescent="0.25">
      <c r="A4" s="81" t="s">
        <v>202</v>
      </c>
      <c r="B4" s="81"/>
      <c r="C4" s="81"/>
      <c r="D4" s="81"/>
      <c r="E4" s="81"/>
      <c r="F4" s="81"/>
    </row>
    <row r="5" spans="1:8" x14ac:dyDescent="0.25">
      <c r="A5" s="82" t="s">
        <v>270</v>
      </c>
      <c r="B5" s="82"/>
      <c r="C5" s="82"/>
      <c r="D5" s="82"/>
      <c r="E5" s="82"/>
      <c r="F5" s="26"/>
    </row>
    <row r="6" spans="1:8" ht="15.75" x14ac:dyDescent="0.25">
      <c r="A6" s="27"/>
      <c r="B6" s="25"/>
      <c r="C6" s="25"/>
      <c r="D6" s="26"/>
      <c r="E6" s="26"/>
      <c r="F6" s="26"/>
    </row>
    <row r="7" spans="1:8" ht="15.75" x14ac:dyDescent="0.25">
      <c r="A7" s="83" t="s">
        <v>179</v>
      </c>
      <c r="B7" s="83"/>
      <c r="C7" s="83"/>
      <c r="D7" s="26"/>
      <c r="E7" s="26"/>
      <c r="F7" s="26"/>
    </row>
    <row r="8" spans="1:8" ht="25.5" x14ac:dyDescent="0.25">
      <c r="A8" s="37" t="s">
        <v>180</v>
      </c>
      <c r="B8" s="37" t="s">
        <v>181</v>
      </c>
      <c r="C8" s="37" t="s">
        <v>182</v>
      </c>
      <c r="D8" s="26"/>
      <c r="E8" s="26"/>
      <c r="F8" s="26"/>
    </row>
    <row r="9" spans="1:8" ht="25.5" x14ac:dyDescent="0.25">
      <c r="A9" s="36" t="s">
        <v>183</v>
      </c>
      <c r="B9" s="35"/>
      <c r="C9" s="31">
        <v>-10136.1</v>
      </c>
      <c r="D9" s="26"/>
      <c r="E9" s="26"/>
      <c r="F9" s="26"/>
    </row>
    <row r="10" spans="1:8" ht="51" x14ac:dyDescent="0.25">
      <c r="A10" s="35" t="s">
        <v>184</v>
      </c>
      <c r="B10" s="33" t="s">
        <v>185</v>
      </c>
      <c r="C10" s="31">
        <v>0</v>
      </c>
      <c r="D10" s="26"/>
      <c r="E10" s="26"/>
      <c r="F10" s="26"/>
    </row>
    <row r="11" spans="1:8" ht="51" x14ac:dyDescent="0.25">
      <c r="A11" s="35" t="s">
        <v>186</v>
      </c>
      <c r="B11" s="33" t="s">
        <v>187</v>
      </c>
      <c r="C11" s="32">
        <v>-3728</v>
      </c>
      <c r="D11" s="26"/>
      <c r="E11" s="26"/>
      <c r="F11" s="26"/>
    </row>
    <row r="12" spans="1:8" x14ac:dyDescent="0.25">
      <c r="A12" s="34" t="s">
        <v>188</v>
      </c>
      <c r="B12" s="33" t="s">
        <v>189</v>
      </c>
      <c r="C12" s="31">
        <v>-6408.1</v>
      </c>
      <c r="D12" s="26"/>
      <c r="E12" s="26"/>
      <c r="F12" s="26"/>
    </row>
    <row r="13" spans="1:8" ht="25.5" x14ac:dyDescent="0.25">
      <c r="A13" s="35" t="s">
        <v>190</v>
      </c>
      <c r="B13" s="33" t="s">
        <v>191</v>
      </c>
      <c r="C13" s="53">
        <v>-1376654.8</v>
      </c>
      <c r="D13" s="26"/>
      <c r="E13" s="26"/>
      <c r="F13" s="26"/>
    </row>
    <row r="14" spans="1:8" ht="25.5" x14ac:dyDescent="0.25">
      <c r="A14" s="35" t="s">
        <v>192</v>
      </c>
      <c r="B14" s="33" t="s">
        <v>193</v>
      </c>
      <c r="C14" s="53">
        <v>1370246.7</v>
      </c>
      <c r="D14" s="26"/>
      <c r="E14" s="26"/>
      <c r="F14" s="26"/>
    </row>
    <row r="15" spans="1:8" ht="114.75" x14ac:dyDescent="0.25">
      <c r="A15" s="35" t="s">
        <v>194</v>
      </c>
      <c r="B15" s="33" t="s">
        <v>195</v>
      </c>
      <c r="C15" s="32">
        <v>0</v>
      </c>
    </row>
    <row r="16" spans="1:8" ht="51" x14ac:dyDescent="0.25">
      <c r="A16" s="35" t="s">
        <v>196</v>
      </c>
      <c r="B16" s="33" t="s">
        <v>197</v>
      </c>
      <c r="C16" s="32">
        <v>0</v>
      </c>
    </row>
    <row r="17" spans="1:3" ht="71.25" customHeight="1" x14ac:dyDescent="0.25">
      <c r="A17" s="35" t="s">
        <v>198</v>
      </c>
      <c r="B17" s="33" t="s">
        <v>199</v>
      </c>
      <c r="C17" s="32">
        <v>0</v>
      </c>
    </row>
    <row r="18" spans="1:3" x14ac:dyDescent="0.25">
      <c r="A18" s="28"/>
      <c r="B18" s="25"/>
      <c r="C18" s="25"/>
    </row>
    <row r="19" spans="1:3" x14ac:dyDescent="0.25">
      <c r="A19" s="29"/>
      <c r="B19" s="25"/>
      <c r="C19" s="25"/>
    </row>
    <row r="20" spans="1:3" x14ac:dyDescent="0.25">
      <c r="A20" s="29"/>
      <c r="B20" s="25"/>
      <c r="C20" s="25"/>
    </row>
  </sheetData>
  <mergeCells count="5">
    <mergeCell ref="A4:F4"/>
    <mergeCell ref="A5:E5"/>
    <mergeCell ref="A7:C7"/>
    <mergeCell ref="A2:H2"/>
    <mergeCell ref="A3:H3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Наида_ИХ</dc:creator>
  <cp:lastModifiedBy>Пользователь Windows</cp:lastModifiedBy>
  <cp:lastPrinted>2023-04-28T06:40:25Z</cp:lastPrinted>
  <dcterms:created xsi:type="dcterms:W3CDTF">2020-04-13T13:45:49Z</dcterms:created>
  <dcterms:modified xsi:type="dcterms:W3CDTF">2023-04-28T06:42:23Z</dcterms:modified>
</cp:coreProperties>
</file>