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4" i="2" l="1"/>
  <c r="L16" i="2"/>
  <c r="L17" i="2"/>
  <c r="L19" i="2"/>
  <c r="L20" i="2"/>
  <c r="L21" i="2"/>
  <c r="L24" i="2"/>
  <c r="L25" i="2"/>
  <c r="L27" i="2"/>
  <c r="L28" i="2"/>
  <c r="L30" i="2"/>
  <c r="L31" i="2"/>
  <c r="L32" i="2"/>
  <c r="L34" i="2"/>
  <c r="L35" i="2"/>
  <c r="L36" i="2"/>
  <c r="L37" i="2"/>
  <c r="L39" i="2"/>
  <c r="L40" i="2"/>
  <c r="L41" i="2"/>
  <c r="L43" i="2"/>
  <c r="L44" i="2"/>
  <c r="L45" i="2"/>
  <c r="L46" i="2"/>
  <c r="L47" i="2"/>
  <c r="L51" i="2"/>
  <c r="L52" i="2"/>
  <c r="L54" i="2"/>
  <c r="L60" i="2"/>
  <c r="L61" i="2"/>
  <c r="L63" i="2"/>
  <c r="L65" i="2"/>
  <c r="L67" i="2"/>
  <c r="L72" i="2"/>
  <c r="L75" i="2"/>
  <c r="L76" i="2"/>
  <c r="L80" i="2"/>
  <c r="L81" i="2"/>
  <c r="L85" i="2"/>
  <c r="L86" i="2"/>
  <c r="L88" i="2"/>
  <c r="L89" i="2"/>
  <c r="L90" i="2"/>
  <c r="L91" i="2"/>
  <c r="L92" i="2"/>
  <c r="L93" i="2"/>
  <c r="L94" i="2"/>
  <c r="L95" i="2"/>
  <c r="L97" i="2"/>
  <c r="L98" i="2"/>
  <c r="L100" i="2"/>
  <c r="L101" i="2"/>
  <c r="L102" i="2"/>
  <c r="L104" i="2"/>
  <c r="L106" i="2"/>
  <c r="L107" i="2"/>
  <c r="L108" i="2"/>
  <c r="L109" i="2"/>
  <c r="L110" i="2"/>
  <c r="L111" i="2"/>
  <c r="L112" i="2"/>
  <c r="L121" i="2"/>
  <c r="L122" i="2"/>
  <c r="L126" i="2"/>
  <c r="L128" i="2"/>
  <c r="L129" i="2"/>
  <c r="L130" i="2"/>
  <c r="L131" i="2"/>
  <c r="L132" i="2"/>
  <c r="L133" i="2"/>
  <c r="L142" i="2"/>
  <c r="L143" i="2"/>
  <c r="L144" i="2"/>
  <c r="L146" i="2"/>
  <c r="L147" i="2"/>
  <c r="L148" i="2"/>
  <c r="L149" i="2"/>
  <c r="L151" i="2"/>
  <c r="L152" i="2"/>
  <c r="L154" i="2"/>
  <c r="L155" i="2"/>
  <c r="L156" i="2"/>
  <c r="L157" i="2"/>
  <c r="L158" i="2"/>
  <c r="L159" i="2"/>
  <c r="L160" i="2"/>
  <c r="L162" i="2"/>
  <c r="L163" i="2"/>
  <c r="L165" i="2"/>
  <c r="L166" i="2"/>
  <c r="L167" i="2"/>
  <c r="L171" i="2"/>
  <c r="L173" i="2"/>
  <c r="L176" i="2"/>
  <c r="L178" i="2"/>
  <c r="L180" i="2"/>
  <c r="L181" i="2"/>
  <c r="L182" i="2"/>
  <c r="L183" i="2"/>
  <c r="L184" i="2"/>
  <c r="K14" i="2"/>
  <c r="K16" i="2"/>
  <c r="K17" i="2"/>
  <c r="K19" i="2"/>
  <c r="K20" i="2"/>
  <c r="K21" i="2"/>
  <c r="K24" i="2"/>
  <c r="K25" i="2"/>
  <c r="K27" i="2"/>
  <c r="K28" i="2"/>
  <c r="K30" i="2"/>
  <c r="K31" i="2"/>
  <c r="K32" i="2"/>
  <c r="K34" i="2"/>
  <c r="K35" i="2"/>
  <c r="K36" i="2"/>
  <c r="K37" i="2"/>
  <c r="K39" i="2"/>
  <c r="K40" i="2"/>
  <c r="K41" i="2"/>
  <c r="K43" i="2"/>
  <c r="K44" i="2"/>
  <c r="K45" i="2"/>
  <c r="K46" i="2"/>
  <c r="K47" i="2"/>
  <c r="K51" i="2"/>
  <c r="K52" i="2"/>
  <c r="K54" i="2"/>
  <c r="K60" i="2"/>
  <c r="K61" i="2"/>
  <c r="K63" i="2"/>
  <c r="K65" i="2"/>
  <c r="K67" i="2"/>
  <c r="K72" i="2"/>
  <c r="K75" i="2"/>
  <c r="K76" i="2"/>
  <c r="K80" i="2"/>
  <c r="K81" i="2"/>
  <c r="K85" i="2"/>
  <c r="K86" i="2"/>
  <c r="K88" i="2"/>
  <c r="K89" i="2"/>
  <c r="K90" i="2"/>
  <c r="K91" i="2"/>
  <c r="K92" i="2"/>
  <c r="K93" i="2"/>
  <c r="K94" i="2"/>
  <c r="K95" i="2"/>
  <c r="K97" i="2"/>
  <c r="K98" i="2"/>
  <c r="K100" i="2"/>
  <c r="K101" i="2"/>
  <c r="K102" i="2"/>
  <c r="K104" i="2"/>
  <c r="K106" i="2"/>
  <c r="K107" i="2"/>
  <c r="K108" i="2"/>
  <c r="K109" i="2"/>
  <c r="K110" i="2"/>
  <c r="K111" i="2"/>
  <c r="K112" i="2"/>
  <c r="K121" i="2"/>
  <c r="K122" i="2"/>
  <c r="K126" i="2"/>
  <c r="K128" i="2"/>
  <c r="K129" i="2"/>
  <c r="K130" i="2"/>
  <c r="K131" i="2"/>
  <c r="K132" i="2"/>
  <c r="K133" i="2"/>
  <c r="K142" i="2"/>
  <c r="K143" i="2"/>
  <c r="K144" i="2"/>
  <c r="K146" i="2"/>
  <c r="K147" i="2"/>
  <c r="K148" i="2"/>
  <c r="K149" i="2"/>
  <c r="K151" i="2"/>
  <c r="K152" i="2"/>
  <c r="K154" i="2"/>
  <c r="K155" i="2"/>
  <c r="K156" i="2"/>
  <c r="K157" i="2"/>
  <c r="K158" i="2"/>
  <c r="K159" i="2"/>
  <c r="K160" i="2"/>
  <c r="K162" i="2"/>
  <c r="K163" i="2"/>
  <c r="K165" i="2"/>
  <c r="K166" i="2"/>
  <c r="K167" i="2"/>
  <c r="K171" i="2"/>
  <c r="K173" i="2"/>
  <c r="K176" i="2"/>
  <c r="K178" i="2"/>
  <c r="K180" i="2"/>
  <c r="K181" i="2"/>
  <c r="K182" i="2"/>
  <c r="K183" i="2"/>
  <c r="K184" i="2"/>
  <c r="K185" i="2"/>
  <c r="K186" i="2"/>
  <c r="K187" i="2"/>
  <c r="I164" i="2"/>
  <c r="L164" i="2" s="1"/>
  <c r="I125" i="2"/>
  <c r="J125" i="2"/>
  <c r="L125" i="2" s="1"/>
  <c r="I175" i="2"/>
  <c r="I179" i="2"/>
  <c r="L179" i="2" s="1"/>
  <c r="J179" i="2"/>
  <c r="J175" i="2"/>
  <c r="L175" i="2" s="1"/>
  <c r="J164" i="2"/>
  <c r="I161" i="2"/>
  <c r="J161" i="2"/>
  <c r="I145" i="2"/>
  <c r="J145" i="2"/>
  <c r="I105" i="2"/>
  <c r="L105" i="2" s="1"/>
  <c r="J105" i="2"/>
  <c r="I74" i="2"/>
  <c r="J74" i="2"/>
  <c r="L74" i="2" s="1"/>
  <c r="I70" i="2"/>
  <c r="I69" i="2" s="1"/>
  <c r="J70" i="2"/>
  <c r="I62" i="2"/>
  <c r="J62" i="2"/>
  <c r="I59" i="2"/>
  <c r="I58" i="2" s="1"/>
  <c r="J59" i="2"/>
  <c r="I42" i="2"/>
  <c r="J42" i="2"/>
  <c r="I38" i="2"/>
  <c r="L38" i="2" s="1"/>
  <c r="J38" i="2"/>
  <c r="L145" i="2" l="1"/>
  <c r="L42" i="2"/>
  <c r="L62" i="2"/>
  <c r="L59" i="2"/>
  <c r="J69" i="2"/>
  <c r="L69" i="2" s="1"/>
  <c r="L161" i="2"/>
  <c r="L70" i="2"/>
  <c r="J58" i="2"/>
  <c r="I23" i="2"/>
  <c r="J23" i="2"/>
  <c r="I141" i="2"/>
  <c r="J141" i="2"/>
  <c r="I33" i="2"/>
  <c r="J33" i="2"/>
  <c r="I29" i="2"/>
  <c r="J29" i="2"/>
  <c r="I18" i="2"/>
  <c r="J18" i="2"/>
  <c r="I15" i="2"/>
  <c r="J15" i="2"/>
  <c r="I174" i="2"/>
  <c r="J174" i="2"/>
  <c r="H175" i="2"/>
  <c r="K175" i="2" s="1"/>
  <c r="H179" i="2"/>
  <c r="K179" i="2" s="1"/>
  <c r="H164" i="2"/>
  <c r="K164" i="2" s="1"/>
  <c r="H161" i="2"/>
  <c r="K161" i="2" s="1"/>
  <c r="H153" i="2"/>
  <c r="H150" i="2" s="1"/>
  <c r="I153" i="2"/>
  <c r="I150" i="2" s="1"/>
  <c r="J153" i="2"/>
  <c r="H145" i="2"/>
  <c r="K145" i="2" s="1"/>
  <c r="H141" i="2"/>
  <c r="H125" i="2"/>
  <c r="K125" i="2" s="1"/>
  <c r="H113" i="2"/>
  <c r="I113" i="2"/>
  <c r="J113" i="2"/>
  <c r="H105" i="2"/>
  <c r="K105" i="2" s="1"/>
  <c r="H96" i="2"/>
  <c r="I96" i="2"/>
  <c r="J96" i="2"/>
  <c r="H84" i="2"/>
  <c r="H83" i="2" s="1"/>
  <c r="I84" i="2"/>
  <c r="I83" i="2" s="1"/>
  <c r="J84" i="2"/>
  <c r="H79" i="2"/>
  <c r="I79" i="2"/>
  <c r="J79" i="2"/>
  <c r="H74" i="2"/>
  <c r="K74" i="2" s="1"/>
  <c r="H70" i="2"/>
  <c r="K70" i="2" s="1"/>
  <c r="H62" i="2"/>
  <c r="K62" i="2" s="1"/>
  <c r="H59" i="2"/>
  <c r="K59" i="2" s="1"/>
  <c r="I50" i="2"/>
  <c r="J50" i="2"/>
  <c r="H50" i="2"/>
  <c r="H42" i="2"/>
  <c r="K42" i="2" s="1"/>
  <c r="H38" i="2"/>
  <c r="K38" i="2" s="1"/>
  <c r="H33" i="2"/>
  <c r="H29" i="2"/>
  <c r="H23" i="2"/>
  <c r="H18" i="2"/>
  <c r="H15" i="2"/>
  <c r="E21" i="1"/>
  <c r="F20" i="1"/>
  <c r="G20" i="1"/>
  <c r="C26" i="1"/>
  <c r="F25" i="1"/>
  <c r="G179" i="2"/>
  <c r="G175" i="2"/>
  <c r="G164" i="2"/>
  <c r="G161" i="2"/>
  <c r="G153" i="2"/>
  <c r="G145" i="2"/>
  <c r="G141" i="2"/>
  <c r="G139" i="2"/>
  <c r="G125" i="2"/>
  <c r="G113" i="2"/>
  <c r="G105" i="2"/>
  <c r="G96" i="2"/>
  <c r="G84" i="2"/>
  <c r="G83" i="2" s="1"/>
  <c r="G79" i="2"/>
  <c r="G74" i="2"/>
  <c r="G70" i="2"/>
  <c r="G62" i="2"/>
  <c r="G59" i="2"/>
  <c r="G50" i="2"/>
  <c r="G42" i="2"/>
  <c r="G38" i="2"/>
  <c r="G33" i="2"/>
  <c r="G29" i="2"/>
  <c r="G23" i="2"/>
  <c r="G18" i="2"/>
  <c r="G15" i="2"/>
  <c r="L23" i="2" l="1"/>
  <c r="L84" i="2"/>
  <c r="K84" i="2"/>
  <c r="J83" i="2"/>
  <c r="J78" i="2" s="1"/>
  <c r="L174" i="2"/>
  <c r="K15" i="2"/>
  <c r="L15" i="2"/>
  <c r="L18" i="2"/>
  <c r="K18" i="2"/>
  <c r="L29" i="2"/>
  <c r="K29" i="2"/>
  <c r="L33" i="2"/>
  <c r="K33" i="2"/>
  <c r="L141" i="2"/>
  <c r="K141" i="2"/>
  <c r="L58" i="2"/>
  <c r="K23" i="2"/>
  <c r="K50" i="2"/>
  <c r="L50" i="2"/>
  <c r="L79" i="2"/>
  <c r="K79" i="2"/>
  <c r="K96" i="2"/>
  <c r="L96" i="2"/>
  <c r="J103" i="2"/>
  <c r="K113" i="2"/>
  <c r="L113" i="2"/>
  <c r="J150" i="2"/>
  <c r="L153" i="2"/>
  <c r="K153" i="2"/>
  <c r="I103" i="2"/>
  <c r="H22" i="2"/>
  <c r="H13" i="2" s="1"/>
  <c r="H58" i="2"/>
  <c r="K58" i="2" s="1"/>
  <c r="H69" i="2"/>
  <c r="K69" i="2" s="1"/>
  <c r="H103" i="2"/>
  <c r="H174" i="2"/>
  <c r="K174" i="2" s="1"/>
  <c r="J22" i="2"/>
  <c r="I78" i="2"/>
  <c r="H78" i="2"/>
  <c r="I22" i="2"/>
  <c r="G78" i="2"/>
  <c r="G150" i="2"/>
  <c r="G58" i="2"/>
  <c r="G69" i="2"/>
  <c r="G174" i="2"/>
  <c r="G22" i="2"/>
  <c r="G13" i="2" s="1"/>
  <c r="G103" i="2"/>
  <c r="H188" i="2" l="1"/>
  <c r="G188" i="2"/>
  <c r="K103" i="2"/>
  <c r="L103" i="2"/>
  <c r="K78" i="2"/>
  <c r="L78" i="2"/>
  <c r="K83" i="2"/>
  <c r="L83" i="2"/>
  <c r="K22" i="2"/>
  <c r="K150" i="2"/>
  <c r="L150" i="2"/>
  <c r="J13" i="2"/>
  <c r="K13" i="2" s="1"/>
  <c r="I13" i="2"/>
  <c r="L22" i="2"/>
  <c r="G7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6" i="1"/>
  <c r="F7" i="1"/>
  <c r="F9" i="1"/>
  <c r="F10" i="1"/>
  <c r="F11" i="1"/>
  <c r="F12" i="1"/>
  <c r="F13" i="1"/>
  <c r="F14" i="1"/>
  <c r="F15" i="1"/>
  <c r="F17" i="1"/>
  <c r="F18" i="1"/>
  <c r="F19" i="1"/>
  <c r="F22" i="1"/>
  <c r="F23" i="1"/>
  <c r="F24" i="1"/>
  <c r="F6" i="1"/>
  <c r="D26" i="1"/>
  <c r="E26" i="1"/>
  <c r="B26" i="1"/>
  <c r="C21" i="1"/>
  <c r="C28" i="1" s="1"/>
  <c r="D21" i="1"/>
  <c r="B21" i="1"/>
  <c r="L13" i="2" l="1"/>
  <c r="I188" i="2"/>
  <c r="J188" i="2"/>
  <c r="K188" i="2" s="1"/>
  <c r="F26" i="1"/>
  <c r="E28" i="1"/>
  <c r="F28" i="1" s="1"/>
  <c r="G21" i="1"/>
  <c r="G26" i="1"/>
  <c r="F21" i="1"/>
  <c r="D28" i="1"/>
  <c r="B28" i="1"/>
  <c r="L188" i="2" l="1"/>
  <c r="G28" i="1"/>
</calcChain>
</file>

<file path=xl/sharedStrings.xml><?xml version="1.0" encoding="utf-8"?>
<sst xmlns="http://schemas.openxmlformats.org/spreadsheetml/2006/main" count="1123" uniqueCount="246">
  <si>
    <t>Наименование доходов</t>
  </si>
  <si>
    <t>Налога на доходы физ.лиц</t>
  </si>
  <si>
    <t>Акцизы</t>
  </si>
  <si>
    <t>Единый налог на вмененный доход для отделных видов  деятельности</t>
  </si>
  <si>
    <t>Налог взимаемый в связи с применением упрошенной системы налогообложения</t>
  </si>
  <si>
    <t>Единый сельскохозяйственный налог</t>
  </si>
  <si>
    <t xml:space="preserve">Налог,взымаем.в связи с примен. патентной системы налогообл. </t>
  </si>
  <si>
    <t>Налог на имущ. Физ. Лиц</t>
  </si>
  <si>
    <t>Земельный налог</t>
  </si>
  <si>
    <t>Госпошлина</t>
  </si>
  <si>
    <t>Дох. от испл.им-ва,нах.в гос. и мун.собственности</t>
  </si>
  <si>
    <t>Плата при польз.прир.ресурсов.</t>
  </si>
  <si>
    <t>Дох. от оказания платных услуг и комненсации затрат гос-ва</t>
  </si>
  <si>
    <t>Доходы от продажи мат-х и немат. активов</t>
  </si>
  <si>
    <t>Штрафы,санкции,возм.ущерба</t>
  </si>
  <si>
    <t>Прочие неналоговые доходы</t>
  </si>
  <si>
    <t>Итого собственные доходы</t>
  </si>
  <si>
    <t>Дотация из РД</t>
  </si>
  <si>
    <t>Субвенция из РД</t>
  </si>
  <si>
    <t>Субсидии из РД</t>
  </si>
  <si>
    <t>Итого фин. Помощь</t>
  </si>
  <si>
    <t xml:space="preserve">Возвраты остатков прошлых лет </t>
  </si>
  <si>
    <t>ИТОГО</t>
  </si>
  <si>
    <t xml:space="preserve">                                                                             </t>
  </si>
  <si>
    <t xml:space="preserve">             </t>
  </si>
  <si>
    <t>Наименование</t>
  </si>
  <si>
    <t>Код расхода: раздел,глава, целевая статья, вид расхода</t>
  </si>
  <si>
    <t>Первонач. план по бюджету</t>
  </si>
  <si>
    <t>Уточнен. план по бюджету</t>
  </si>
  <si>
    <t>Гос. управление</t>
  </si>
  <si>
    <t>001</t>
  </si>
  <si>
    <t>01</t>
  </si>
  <si>
    <t>00</t>
  </si>
  <si>
    <t>0000000000</t>
  </si>
  <si>
    <t>000</t>
  </si>
  <si>
    <t>Функционирование высшего должностного лица субъекта РФ и органа местного самоуправления</t>
  </si>
  <si>
    <t>02</t>
  </si>
  <si>
    <t>Глава муниципального образования</t>
  </si>
  <si>
    <t xml:space="preserve">Фонд оплаты труда государственных (муниципальных) органов </t>
  </si>
  <si>
    <t>9980020000</t>
  </si>
  <si>
    <t>121</t>
  </si>
  <si>
    <t xml:space="preserve">Взносы по обязательному соц.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</si>
  <si>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</si>
  <si>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законодательных (представительных) органов государственной и представительных органов муниципальных образований</t>
  </si>
  <si>
    <t>03</t>
  </si>
  <si>
    <t>9110020000</t>
  </si>
  <si>
    <t>Фонд оплаты труда государственных (муниципальных) органов</t>
  </si>
  <si>
    <t>Взносы по обязательному соц.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</si>
  <si>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</si>
  <si>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03,</t>
  </si>
  <si>
    <t>244</t>
  </si>
  <si>
    <t xml:space="preserve">Функционирование Правительства РФ, высших исполнительных органов гос. власти субъектов РФ, местных администраций </t>
  </si>
  <si>
    <t>04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</si>
  <si>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</si>
  <si>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Закупка товаров работ и услуг в сфере информационно коммуникационных технологий</t>
  </si>
  <si>
    <t>242</t>
  </si>
  <si>
    <t>Прочая закупка товаров, работ и услуг для обеспечения муниципальных нужд</t>
  </si>
  <si>
    <t>Иные бюджетные ассигнования</t>
  </si>
  <si>
    <t>800</t>
  </si>
  <si>
    <t xml:space="preserve"> Фонд оплаты труда государственных (муниципальных) органов </t>
  </si>
  <si>
    <t>Расходы для выполнения полномочий по образованию и организации деятельности административных комиссий</t>
  </si>
  <si>
    <t>9980077710</t>
  </si>
  <si>
    <t>Расходы для выполнения полномочий по образованию и организации деятельности комиссий по делам несовершеннолетних</t>
  </si>
  <si>
    <t>9980077720</t>
  </si>
  <si>
    <t>Осуществление полномочий по составлению (изменению) списков кандитатов в присяжные заседатели федеральных судов общей юрисдикции в РФ</t>
  </si>
  <si>
    <t>05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</si>
  <si>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</si>
  <si>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</si>
  <si>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</t>
  </si>
  <si>
    <t>06</t>
  </si>
  <si>
    <t>Руководитель контрольно-счетной палаты муниципального образования и его заместители</t>
  </si>
  <si>
    <t>9360020000</t>
  </si>
  <si>
    <t>850</t>
  </si>
  <si>
    <t>Резервные фонды местных администраций</t>
  </si>
  <si>
    <t>11</t>
  </si>
  <si>
    <t>9990020680</t>
  </si>
  <si>
    <t>Резервные средства</t>
  </si>
  <si>
    <t>870</t>
  </si>
  <si>
    <t>13</t>
  </si>
  <si>
    <t>Фонд оплаты труда учреждений</t>
  </si>
  <si>
    <t>1921110590</t>
  </si>
  <si>
    <t>111</t>
  </si>
  <si>
    <t>Взносы по обязательному соц. страхованию на выплаты по оплату труда работников и иные выплаты работникам учреждений</t>
  </si>
  <si>
    <t>119</t>
  </si>
  <si>
    <t>Расходы на выполнение государственных полномочий по хранению, комплектованию, учету и использованию Архивного фонда РД</t>
  </si>
  <si>
    <t>9980077730</t>
  </si>
  <si>
    <t>Нац. безопасность и правоохр. деятельность диспетчерская служба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</si>
  <si>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</si>
  <si>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</si>
  <si>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0740120000</t>
  </si>
  <si>
    <t>Единая диспетчерская служба</t>
  </si>
  <si>
    <t>14</t>
  </si>
  <si>
    <t>000000000</t>
  </si>
  <si>
    <t>9880021000</t>
  </si>
  <si>
    <t>Национальная экономика</t>
  </si>
  <si>
    <t>Дорожное хозяйство</t>
  </si>
  <si>
    <t>Закупка товаров, работ, услуг в целях капитального ремонта муниципального имущества</t>
  </si>
  <si>
    <t>1520000590</t>
  </si>
  <si>
    <t>243</t>
  </si>
  <si>
    <t>1530053900</t>
  </si>
  <si>
    <t>Другие вопросы в области национальной экономики</t>
  </si>
  <si>
    <t>12</t>
  </si>
  <si>
    <t>9990000592</t>
  </si>
  <si>
    <t xml:space="preserve">Ж К Х </t>
  </si>
  <si>
    <t>Жилищное хозяйство</t>
  </si>
  <si>
    <t>9993500200</t>
  </si>
  <si>
    <t xml:space="preserve">Благоустройство           </t>
  </si>
  <si>
    <t>Уличное освещение</t>
  </si>
  <si>
    <t>9996000100</t>
  </si>
  <si>
    <t>Озеленение</t>
  </si>
  <si>
    <t>9996000300</t>
  </si>
  <si>
    <t>Организация и содержание мест захоронения</t>
  </si>
  <si>
    <t>9996000400</t>
  </si>
  <si>
    <t>Прочие мероприятия по благоустройству городских округов</t>
  </si>
  <si>
    <t>9996000500</t>
  </si>
  <si>
    <t>Реализация мероприятий муниципальной программы формирования комфортнойь городской среды на 2018-2022 годы</t>
  </si>
  <si>
    <t>460F255550</t>
  </si>
  <si>
    <t>Аппарат УМС И УЖХ</t>
  </si>
  <si>
    <t>9990000590</t>
  </si>
  <si>
    <t xml:space="preserve"> Закупка товаров работ и услуг в сфере информационно коммуникационных технологий </t>
  </si>
  <si>
    <t>Иные бюджетные ассигонования</t>
  </si>
  <si>
    <t>Образование</t>
  </si>
  <si>
    <t>07</t>
  </si>
  <si>
    <t>Дошкольное образование</t>
  </si>
  <si>
    <t>Детские дошкольные учреждения</t>
  </si>
  <si>
    <t>1910106590</t>
  </si>
  <si>
    <t>Иные выплаты персоналу учреждения, за исключением фонда оплаты труда</t>
  </si>
  <si>
    <t>112</t>
  </si>
  <si>
    <t>Школы-детские сады, школы начальные, неполные средние и средние</t>
  </si>
  <si>
    <t>1920206590</t>
  </si>
  <si>
    <t>Учреждения по внешкольной работе с детьми</t>
  </si>
  <si>
    <t>1930606590</t>
  </si>
  <si>
    <t>Молодежная политика и оздоровление детей</t>
  </si>
  <si>
    <t>3319999000</t>
  </si>
  <si>
    <t>Расходы для выполнения полномочий на организацию и осуществление деятельности по опеке и попечительству</t>
  </si>
  <si>
    <t>9980077740</t>
  </si>
  <si>
    <t>Культура</t>
  </si>
  <si>
    <t>08</t>
  </si>
  <si>
    <t>Дворцы и дома культуры, другие учреждения культуры и средств массовой информации</t>
  </si>
  <si>
    <t>Библиотеки</t>
  </si>
  <si>
    <t>2020200590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</si>
  <si>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</si>
  <si>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</si>
  <si>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</si>
  <si>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</si>
  <si>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2210728960</t>
  </si>
  <si>
    <t>Пенсии, пособия, выплачиваемые организациями сектора гос. упр.</t>
  </si>
  <si>
    <t>312</t>
  </si>
  <si>
    <t>Социальное обеспечение населения</t>
  </si>
  <si>
    <t>9985050000</t>
  </si>
  <si>
    <t>Пособия по социальной помощи населению</t>
  </si>
  <si>
    <t>360</t>
  </si>
  <si>
    <t>Субсидия гражданам на приобретение жилья</t>
  </si>
  <si>
    <t>2250050820</t>
  </si>
  <si>
    <t>412</t>
  </si>
  <si>
    <t>Пособия компенсация родит платы</t>
  </si>
  <si>
    <t>2230181540</t>
  </si>
  <si>
    <t>313</t>
  </si>
  <si>
    <t>Единовременное пособие устройство детей</t>
  </si>
  <si>
    <t>2230752600</t>
  </si>
  <si>
    <t>Пособие опекуны</t>
  </si>
  <si>
    <t>2230781520</t>
  </si>
  <si>
    <t>Физическая культура спорт</t>
  </si>
  <si>
    <r>
      <t xml:space="preserve"> </t>
    </r>
    <r>
      <rPr>
        <sz val="10"/>
        <color rgb="FF000000"/>
        <rFont val="Times New Roman"/>
        <family val="1"/>
        <charset val="204"/>
      </rPr>
      <t>Мероприятия в области городских физкультурно-оздоровительных мероприятий и обеспечение участия городских спортсменов во всероссийских физкультурно-оздоровительных мероприятиях</t>
    </r>
  </si>
  <si>
    <t>2410187010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</si>
  <si>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</si>
  <si>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</si>
  <si>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Другие вопросы в области    физкультуры и спорта</t>
  </si>
  <si>
    <t>Средства массовой информации</t>
  </si>
  <si>
    <t>Периодическая печать и издательства</t>
  </si>
  <si>
    <t>9980165000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</si>
  <si>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</si>
  <si>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</si>
  <si>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Обслуживание государ. и муниципального долга</t>
  </si>
  <si>
    <t xml:space="preserve"> Платежи по муниципальному  долгу</t>
  </si>
  <si>
    <t>2610227880</t>
  </si>
  <si>
    <t>Обслуживание муниципального долга</t>
  </si>
  <si>
    <t>730</t>
  </si>
  <si>
    <t>Всего расходов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</si>
  <si>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Приложение№ 3</t>
  </si>
  <si>
    <t>(тыс.руб.)</t>
  </si>
  <si>
    <t>Наименование показателей</t>
  </si>
  <si>
    <t xml:space="preserve">Коды классификации источников финансирования дефицита бюджета </t>
  </si>
  <si>
    <t>Сумма</t>
  </si>
  <si>
    <t>Финансовое управление Администрации МО «Город Кизилюрт»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</si>
  <si>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</si>
  <si>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001 01 03 00 00 04 0000 710</t>
  </si>
  <si>
    <t>Погашение городским бюджетом кредитов от других бюджетов бюджетной системы Российской Федерации в валюте Российской Федерации</t>
  </si>
  <si>
    <t>001 01 03 00 00 04 0000 810</t>
  </si>
  <si>
    <t>Изменение остатков средств бюджетов</t>
  </si>
  <si>
    <t>001 01 05 00 00 00 0000000</t>
  </si>
  <si>
    <t>Увеличение прочих остатков денежных средств бюджетов городских округов</t>
  </si>
  <si>
    <t>001 01 05 02 01 04 0000 510</t>
  </si>
  <si>
    <t>-Уменьшение прочих остатков денежных средств бюджетов городских округов</t>
  </si>
  <si>
    <t>001 01 05 02 01 04 0000 610</t>
  </si>
  <si>
    <t>Исполнение государственных гарантий Российской Федерации в валюте Российской Федерации 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</si>
  <si>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001 01 06 04 00 01 0000 810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</si>
  <si>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</si>
  <si>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001 01 06 05 01 04 0000 640</t>
  </si>
  <si>
    <t xml:space="preserve"> Погашение обязательств за счет прочих источников внутреннего финансирования дефицита бюджетов городских округов</t>
  </si>
  <si>
    <t>001 01 06 06 00 04 0000 810</t>
  </si>
  <si>
    <t>% выполнения плана  к уточненному плану</t>
  </si>
  <si>
    <t>софинансирование на ремонт автомобильных дорог общего пользования местного значения</t>
  </si>
  <si>
    <t>% выполнения плана к уточнен.  плану</t>
  </si>
  <si>
    <t>% выполнения плана к  плану на 01.04.2020</t>
  </si>
  <si>
    <t xml:space="preserve">                                                                                              Приложение №2</t>
  </si>
  <si>
    <t>Приложение №3</t>
  </si>
  <si>
    <t xml:space="preserve">Администраторы источников внутреннего финансирования дефицита   </t>
  </si>
  <si>
    <t xml:space="preserve"> к  решению Собрания депутатов городского округа №   от .  .               2022 г.                 </t>
  </si>
  <si>
    <t>Первон. план на 2022 г.</t>
  </si>
  <si>
    <t>Уточнен. план на 2022 год</t>
  </si>
  <si>
    <t>План на 01.04.2022г.</t>
  </si>
  <si>
    <t>Исполнение на 01.04.2022 г.</t>
  </si>
  <si>
    <t>% выполнения плана на 01.04.2022 г.</t>
  </si>
  <si>
    <t>Иные выплаты персоналу  государственных (муниципальных) органов за исключением фонда оплаты труда</t>
  </si>
  <si>
    <t>122</t>
  </si>
  <si>
    <t>Антитеррористические мероприятия</t>
  </si>
  <si>
    <t>9880022200</t>
  </si>
  <si>
    <t>9993500300</t>
  </si>
  <si>
    <t>Закупка энергетических ресурсов</t>
  </si>
  <si>
    <t>247</t>
  </si>
  <si>
    <t>Софинансирование с местного бюджета</t>
  </si>
  <si>
    <t>19101065590</t>
  </si>
  <si>
    <t>Обеспечение бесплатного двухразового питания ОВЗ</t>
  </si>
  <si>
    <t>321</t>
  </si>
  <si>
    <t>Субсидия на мун. Задание</t>
  </si>
  <si>
    <t>Персонифицированное финансирование</t>
  </si>
  <si>
    <t>1930606592</t>
  </si>
  <si>
    <t>Гранты в форме субсидии</t>
  </si>
  <si>
    <t>613</t>
  </si>
  <si>
    <t>623</t>
  </si>
  <si>
    <t>633</t>
  </si>
  <si>
    <t>813</t>
  </si>
  <si>
    <t>УПРАВЛЕНИЕ ОБРАЗОВАНИЯ</t>
  </si>
  <si>
    <t>2020100590</t>
  </si>
  <si>
    <t xml:space="preserve">                                                                                                                                                                       Приложение №2</t>
  </si>
  <si>
    <t xml:space="preserve">                                                                             к  решению Собрания депутатов городского округа №   от .  .               2022 г.                 </t>
  </si>
  <si>
    <t>Исполнение  по разделам и подразделам целевым статьям и видам расходов классификации расходов бюджета городского округа "город Кизилюрт" на 01.04.2022 года</t>
  </si>
  <si>
    <t>План на 01.04.2022 г.</t>
  </si>
  <si>
    <t xml:space="preserve">Кассовое исполнение на 01.04.2022 г </t>
  </si>
  <si>
    <t>бюджета МО «город Кизилюрт» за первый квартал 2022год</t>
  </si>
  <si>
    <t>ИСПОЛНЕНИЕ ПЛАНА ПО ДОХОДАМ НА 01.04. 2022 год</t>
  </si>
  <si>
    <t>Межбюджетные трансферты</t>
  </si>
  <si>
    <t>Группа хозяйственного обслуживанияи Централизованная бухгалтерия</t>
  </si>
  <si>
    <t>612</t>
  </si>
  <si>
    <t xml:space="preserve">                                                  к решению Собрания депутатов городского округа №            от 00.00.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</si>
</sst>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Alignment="1"/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/>
    </xf>
    <xf numFmtId="165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1" workbookViewId="0">
      <selection activeCell="K41" sqref="K41"/>
    </sheetView>
  </sheetViews>
  <sheetFormatPr defaultRowHeight="15" x14ac:dyDescent="0.25"/>
  <cols>
    <col min="1" max="1" width="34.5703125" customWidth="1"/>
    <col min="2" max="3" width="14" customWidth="1"/>
    <col min="4" max="4" width="14" style="26" customWidth="1"/>
    <col min="5" max="5" width="14.140625" customWidth="1"/>
    <col min="6" max="6" width="11.85546875" customWidth="1"/>
    <col min="7" max="7" width="14.42578125" customWidth="1"/>
  </cols>
  <sheetData>
    <row r="1" spans="1:14" s="26" customFormat="1" x14ac:dyDescent="0.25">
      <c r="C1" s="60" t="s">
        <v>205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x14ac:dyDescent="0.25">
      <c r="A2" s="26"/>
      <c r="B2" s="26"/>
      <c r="C2" s="24" t="s">
        <v>208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x14ac:dyDescent="0.25">
      <c r="A3" s="59"/>
      <c r="B3" s="59"/>
      <c r="C3" s="59"/>
      <c r="D3" s="59"/>
      <c r="E3" s="59"/>
      <c r="F3" s="1"/>
      <c r="G3" s="1"/>
    </row>
    <row r="4" spans="1:14" x14ac:dyDescent="0.25">
      <c r="A4" s="59" t="s">
        <v>241</v>
      </c>
      <c r="B4" s="59"/>
      <c r="C4" s="59"/>
      <c r="D4" s="59"/>
      <c r="E4" s="59"/>
      <c r="F4" s="59"/>
      <c r="G4" s="59"/>
    </row>
    <row r="5" spans="1:14" ht="131.25" x14ac:dyDescent="0.25">
      <c r="A5" s="4" t="s">
        <v>0</v>
      </c>
      <c r="B5" s="4" t="s">
        <v>209</v>
      </c>
      <c r="C5" s="4" t="s">
        <v>210</v>
      </c>
      <c r="D5" s="4" t="s">
        <v>211</v>
      </c>
      <c r="E5" s="4" t="s">
        <v>212</v>
      </c>
      <c r="F5" s="4" t="s">
        <v>201</v>
      </c>
      <c r="G5" s="4" t="s">
        <v>213</v>
      </c>
    </row>
    <row r="6" spans="1:14" ht="18.75" x14ac:dyDescent="0.25">
      <c r="A6" s="5" t="s">
        <v>1</v>
      </c>
      <c r="B6" s="39">
        <v>80481</v>
      </c>
      <c r="C6" s="39">
        <v>80481</v>
      </c>
      <c r="D6" s="39">
        <v>19335.900000000001</v>
      </c>
      <c r="E6" s="39">
        <v>15158</v>
      </c>
      <c r="F6" s="47">
        <f>E6/C6</f>
        <v>0.18834259017656341</v>
      </c>
      <c r="G6" s="47">
        <f>E6/D6</f>
        <v>0.78393040923877344</v>
      </c>
    </row>
    <row r="7" spans="1:14" ht="18.75" x14ac:dyDescent="0.25">
      <c r="A7" s="6" t="s">
        <v>2</v>
      </c>
      <c r="B7" s="40">
        <v>4842.8999999999996</v>
      </c>
      <c r="C7" s="40">
        <v>4842.8999999999996</v>
      </c>
      <c r="D7" s="40">
        <v>1200</v>
      </c>
      <c r="E7" s="46">
        <v>1191.5999999999999</v>
      </c>
      <c r="F7" s="47">
        <f t="shared" ref="F7:F28" si="0">E7/C7</f>
        <v>0.2460509199033637</v>
      </c>
      <c r="G7" s="47">
        <f t="shared" ref="G7:G28" si="1">E7/D7</f>
        <v>0.99299999999999988</v>
      </c>
    </row>
    <row r="8" spans="1:14" ht="75" x14ac:dyDescent="0.25">
      <c r="A8" s="6" t="s">
        <v>3</v>
      </c>
      <c r="B8" s="41"/>
      <c r="C8" s="41"/>
      <c r="D8" s="41"/>
      <c r="E8" s="46">
        <v>-218.6</v>
      </c>
      <c r="F8" s="47"/>
      <c r="G8" s="47"/>
    </row>
    <row r="9" spans="1:14" ht="56.25" x14ac:dyDescent="0.25">
      <c r="A9" s="6" t="s">
        <v>4</v>
      </c>
      <c r="B9" s="41">
        <v>36500</v>
      </c>
      <c r="C9" s="41">
        <v>36500</v>
      </c>
      <c r="D9" s="41">
        <v>9200</v>
      </c>
      <c r="E9" s="46">
        <v>14414.1</v>
      </c>
      <c r="F9" s="47">
        <f t="shared" si="0"/>
        <v>0.39490684931506848</v>
      </c>
      <c r="G9" s="47">
        <f t="shared" si="1"/>
        <v>1.5667500000000001</v>
      </c>
    </row>
    <row r="10" spans="1:14" ht="56.25" x14ac:dyDescent="0.25">
      <c r="A10" s="6" t="s">
        <v>5</v>
      </c>
      <c r="B10" s="41">
        <v>1100</v>
      </c>
      <c r="C10" s="41">
        <v>1100</v>
      </c>
      <c r="D10" s="41">
        <v>275</v>
      </c>
      <c r="E10" s="40">
        <v>154.1</v>
      </c>
      <c r="F10" s="47">
        <f t="shared" si="0"/>
        <v>0.1400909090909091</v>
      </c>
      <c r="G10" s="47">
        <f t="shared" si="1"/>
        <v>0.5603636363636364</v>
      </c>
    </row>
    <row r="11" spans="1:14" ht="56.25" x14ac:dyDescent="0.25">
      <c r="A11" s="6" t="s">
        <v>6</v>
      </c>
      <c r="B11" s="41">
        <v>300</v>
      </c>
      <c r="C11" s="41">
        <v>300</v>
      </c>
      <c r="D11" s="41">
        <v>80</v>
      </c>
      <c r="E11" s="40">
        <v>257</v>
      </c>
      <c r="F11" s="47">
        <f t="shared" si="0"/>
        <v>0.85666666666666669</v>
      </c>
      <c r="G11" s="47">
        <f t="shared" si="1"/>
        <v>3.2124999999999999</v>
      </c>
    </row>
    <row r="12" spans="1:14" ht="18.75" x14ac:dyDescent="0.25">
      <c r="A12" s="5" t="s">
        <v>7</v>
      </c>
      <c r="B12" s="42">
        <v>10885</v>
      </c>
      <c r="C12" s="42">
        <v>10885</v>
      </c>
      <c r="D12" s="42">
        <v>1265</v>
      </c>
      <c r="E12" s="39">
        <v>977.8</v>
      </c>
      <c r="F12" s="47">
        <f t="shared" si="0"/>
        <v>8.9830041341295352E-2</v>
      </c>
      <c r="G12" s="47">
        <f t="shared" si="1"/>
        <v>0.77296442687747036</v>
      </c>
    </row>
    <row r="13" spans="1:14" ht="18.75" x14ac:dyDescent="0.25">
      <c r="A13" s="5" t="s">
        <v>8</v>
      </c>
      <c r="B13" s="42">
        <v>22900</v>
      </c>
      <c r="C13" s="42">
        <v>22900</v>
      </c>
      <c r="D13" s="42">
        <v>2100</v>
      </c>
      <c r="E13" s="39">
        <v>1355.2</v>
      </c>
      <c r="F13" s="47">
        <f t="shared" si="0"/>
        <v>5.9179039301310049E-2</v>
      </c>
      <c r="G13" s="47">
        <f t="shared" si="1"/>
        <v>0.64533333333333331</v>
      </c>
    </row>
    <row r="14" spans="1:14" ht="18.75" x14ac:dyDescent="0.25">
      <c r="A14" s="5" t="s">
        <v>9</v>
      </c>
      <c r="B14" s="42">
        <v>2400</v>
      </c>
      <c r="C14" s="42">
        <v>2400</v>
      </c>
      <c r="D14" s="42">
        <v>350</v>
      </c>
      <c r="E14" s="39">
        <v>669.5</v>
      </c>
      <c r="F14" s="47">
        <f t="shared" si="0"/>
        <v>0.27895833333333331</v>
      </c>
      <c r="G14" s="47">
        <f t="shared" si="1"/>
        <v>1.9128571428571428</v>
      </c>
    </row>
    <row r="15" spans="1:14" ht="37.5" x14ac:dyDescent="0.25">
      <c r="A15" s="5" t="s">
        <v>10</v>
      </c>
      <c r="B15" s="42">
        <v>6600</v>
      </c>
      <c r="C15" s="42">
        <v>6600</v>
      </c>
      <c r="D15" s="42">
        <v>1900</v>
      </c>
      <c r="E15" s="39">
        <v>2161.3000000000002</v>
      </c>
      <c r="F15" s="47">
        <f t="shared" si="0"/>
        <v>0.32746969696969702</v>
      </c>
      <c r="G15" s="47">
        <f t="shared" si="1"/>
        <v>1.1375263157894737</v>
      </c>
    </row>
    <row r="16" spans="1:14" ht="37.5" x14ac:dyDescent="0.25">
      <c r="A16" s="5" t="s">
        <v>11</v>
      </c>
      <c r="B16" s="43"/>
      <c r="C16" s="43"/>
      <c r="D16" s="43"/>
      <c r="E16" s="44">
        <v>78.8</v>
      </c>
      <c r="F16" s="47"/>
      <c r="G16" s="47"/>
    </row>
    <row r="17" spans="1:7" ht="56.25" x14ac:dyDescent="0.25">
      <c r="A17" s="6" t="s">
        <v>12</v>
      </c>
      <c r="B17" s="41">
        <v>23000</v>
      </c>
      <c r="C17" s="41">
        <v>32506</v>
      </c>
      <c r="D17" s="41">
        <v>8176</v>
      </c>
      <c r="E17" s="40">
        <v>7454.6</v>
      </c>
      <c r="F17" s="47">
        <f t="shared" si="0"/>
        <v>0.22932996985171969</v>
      </c>
      <c r="G17" s="47">
        <f t="shared" si="1"/>
        <v>0.91176614481409002</v>
      </c>
    </row>
    <row r="18" spans="1:7" ht="37.5" x14ac:dyDescent="0.25">
      <c r="A18" s="5" t="s">
        <v>13</v>
      </c>
      <c r="B18" s="42">
        <v>3000</v>
      </c>
      <c r="C18" s="42">
        <v>7155.9</v>
      </c>
      <c r="D18" s="42">
        <v>2174</v>
      </c>
      <c r="E18" s="39">
        <v>7588.7</v>
      </c>
      <c r="F18" s="47">
        <f t="shared" si="0"/>
        <v>1.0604815606702163</v>
      </c>
      <c r="G18" s="47">
        <f t="shared" si="1"/>
        <v>3.4906623735050597</v>
      </c>
    </row>
    <row r="19" spans="1:7" ht="37.5" x14ac:dyDescent="0.25">
      <c r="A19" s="5" t="s">
        <v>14</v>
      </c>
      <c r="B19" s="42">
        <v>3300</v>
      </c>
      <c r="C19" s="42">
        <v>3300</v>
      </c>
      <c r="D19" s="42">
        <v>700</v>
      </c>
      <c r="E19" s="39">
        <v>478.5</v>
      </c>
      <c r="F19" s="47">
        <f t="shared" si="0"/>
        <v>0.14499999999999999</v>
      </c>
      <c r="G19" s="47">
        <f t="shared" si="1"/>
        <v>0.68357142857142861</v>
      </c>
    </row>
    <row r="20" spans="1:7" ht="37.5" x14ac:dyDescent="0.25">
      <c r="A20" s="5" t="s">
        <v>15</v>
      </c>
      <c r="B20" s="42">
        <v>200</v>
      </c>
      <c r="C20" s="42">
        <v>200</v>
      </c>
      <c r="D20" s="42">
        <v>50</v>
      </c>
      <c r="E20" s="39">
        <v>-3135.4</v>
      </c>
      <c r="F20" s="47">
        <f t="shared" si="0"/>
        <v>-15.677</v>
      </c>
      <c r="G20" s="47">
        <f t="shared" si="1"/>
        <v>-62.707999999999998</v>
      </c>
    </row>
    <row r="21" spans="1:7" ht="18.75" x14ac:dyDescent="0.25">
      <c r="A21" s="7" t="s">
        <v>16</v>
      </c>
      <c r="B21" s="45">
        <f>SUM(B6:B20)</f>
        <v>195508.9</v>
      </c>
      <c r="C21" s="45">
        <f t="shared" ref="C21:E21" si="2">SUM(C6:C20)</f>
        <v>209170.8</v>
      </c>
      <c r="D21" s="45">
        <f t="shared" si="2"/>
        <v>46805.9</v>
      </c>
      <c r="E21" s="45">
        <f t="shared" si="2"/>
        <v>48585.2</v>
      </c>
      <c r="F21" s="47">
        <f t="shared" si="0"/>
        <v>0.23227525065640137</v>
      </c>
      <c r="G21" s="47">
        <f t="shared" si="1"/>
        <v>1.0380144383507206</v>
      </c>
    </row>
    <row r="22" spans="1:7" ht="18.75" x14ac:dyDescent="0.25">
      <c r="A22" s="8" t="s">
        <v>17</v>
      </c>
      <c r="B22" s="39">
        <v>142703</v>
      </c>
      <c r="C22" s="39">
        <v>142703</v>
      </c>
      <c r="D22" s="39">
        <v>35676</v>
      </c>
      <c r="E22" s="39">
        <v>35676</v>
      </c>
      <c r="F22" s="47">
        <f t="shared" si="0"/>
        <v>0.25000175189028961</v>
      </c>
      <c r="G22" s="47">
        <f t="shared" si="1"/>
        <v>1</v>
      </c>
    </row>
    <row r="23" spans="1:7" ht="18.75" x14ac:dyDescent="0.25">
      <c r="A23" s="8" t="s">
        <v>18</v>
      </c>
      <c r="B23" s="39">
        <v>545929.1</v>
      </c>
      <c r="C23" s="39">
        <v>546929.1</v>
      </c>
      <c r="D23" s="39">
        <v>141462</v>
      </c>
      <c r="E23" s="39">
        <v>141462</v>
      </c>
      <c r="F23" s="47">
        <f t="shared" si="0"/>
        <v>0.2586477845117402</v>
      </c>
      <c r="G23" s="47">
        <f t="shared" si="1"/>
        <v>1</v>
      </c>
    </row>
    <row r="24" spans="1:7" ht="18.75" x14ac:dyDescent="0.25">
      <c r="A24" s="8" t="s">
        <v>19</v>
      </c>
      <c r="B24" s="39">
        <v>89278.2</v>
      </c>
      <c r="C24" s="39">
        <v>430382.7</v>
      </c>
      <c r="D24" s="39">
        <v>20237.5</v>
      </c>
      <c r="E24" s="39">
        <v>20237.5</v>
      </c>
      <c r="F24" s="47">
        <f t="shared" si="0"/>
        <v>4.7022103815975873E-2</v>
      </c>
      <c r="G24" s="47">
        <f t="shared" si="1"/>
        <v>1</v>
      </c>
    </row>
    <row r="25" spans="1:7" s="26" customFormat="1" ht="18.75" x14ac:dyDescent="0.25">
      <c r="A25" s="8" t="s">
        <v>242</v>
      </c>
      <c r="B25" s="39"/>
      <c r="C25" s="39">
        <v>10000</v>
      </c>
      <c r="D25" s="39"/>
      <c r="E25" s="39"/>
      <c r="F25" s="47">
        <f t="shared" si="0"/>
        <v>0</v>
      </c>
      <c r="G25" s="47"/>
    </row>
    <row r="26" spans="1:7" ht="18.75" x14ac:dyDescent="0.25">
      <c r="A26" s="7" t="s">
        <v>20</v>
      </c>
      <c r="B26" s="45">
        <f>SUM(B22:B24)</f>
        <v>777910.29999999993</v>
      </c>
      <c r="C26" s="45">
        <f>SUM(C22:C25)</f>
        <v>1130014.8</v>
      </c>
      <c r="D26" s="45">
        <f t="shared" ref="D26:E26" si="3">SUM(D22:D24)</f>
        <v>197375.5</v>
      </c>
      <c r="E26" s="45">
        <f t="shared" si="3"/>
        <v>197375.5</v>
      </c>
      <c r="F26" s="47">
        <f t="shared" si="0"/>
        <v>0.17466629640602938</v>
      </c>
      <c r="G26" s="47">
        <f t="shared" si="1"/>
        <v>1</v>
      </c>
    </row>
    <row r="27" spans="1:7" ht="37.5" x14ac:dyDescent="0.25">
      <c r="A27" s="5" t="s">
        <v>21</v>
      </c>
      <c r="B27" s="44"/>
      <c r="C27" s="44"/>
      <c r="D27" s="44"/>
      <c r="E27" s="44">
        <v>-2709.7</v>
      </c>
      <c r="F27" s="47"/>
      <c r="G27" s="47"/>
    </row>
    <row r="28" spans="1:7" ht="18.75" x14ac:dyDescent="0.25">
      <c r="A28" s="9" t="s">
        <v>22</v>
      </c>
      <c r="B28" s="45">
        <f>B21+B26-B27</f>
        <v>973419.2</v>
      </c>
      <c r="C28" s="45">
        <f t="shared" ref="C28:D28" si="4">C21+C26-C27</f>
        <v>1339185.6000000001</v>
      </c>
      <c r="D28" s="45">
        <f t="shared" si="4"/>
        <v>244181.4</v>
      </c>
      <c r="E28" s="51">
        <f>E21+E26+E27</f>
        <v>243251</v>
      </c>
      <c r="F28" s="47">
        <f t="shared" si="0"/>
        <v>0.18164099136071951</v>
      </c>
      <c r="G28" s="47">
        <f t="shared" si="1"/>
        <v>0.99618971797196676</v>
      </c>
    </row>
    <row r="29" spans="1:7" ht="15.75" x14ac:dyDescent="0.25">
      <c r="A29" s="3" t="s">
        <v>23</v>
      </c>
      <c r="B29" s="1"/>
      <c r="C29" s="1"/>
      <c r="E29" s="1"/>
      <c r="F29" s="1"/>
      <c r="G29" s="1"/>
    </row>
    <row r="30" spans="1:7" ht="15.75" x14ac:dyDescent="0.25">
      <c r="A30" s="2"/>
      <c r="B30" s="1"/>
      <c r="C30" s="1"/>
    </row>
  </sheetData>
  <mergeCells count="3">
    <mergeCell ref="A4:G4"/>
    <mergeCell ref="A3:E3"/>
    <mergeCell ref="C1:N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1"/>
  <sheetViews>
    <sheetView zoomScale="98" zoomScaleNormal="98" workbookViewId="0">
      <selection activeCell="O11" sqref="O11"/>
    </sheetView>
  </sheetViews>
  <sheetFormatPr defaultRowHeight="15" x14ac:dyDescent="0.25"/>
  <cols>
    <col min="1" max="1" width="22.28515625" customWidth="1"/>
    <col min="2" max="2" width="7" customWidth="1"/>
    <col min="3" max="3" width="7.140625" customWidth="1"/>
    <col min="4" max="4" width="7.42578125" customWidth="1"/>
    <col min="5" max="5" width="11.42578125" customWidth="1"/>
    <col min="6" max="6" width="7.42578125" customWidth="1"/>
    <col min="7" max="7" width="11.7109375" customWidth="1"/>
    <col min="8" max="11" width="11.7109375" style="26" customWidth="1"/>
    <col min="12" max="12" width="12" customWidth="1"/>
    <col min="13" max="13" width="10.7109375" style="26" customWidth="1"/>
    <col min="14" max="14" width="11.85546875" customWidth="1"/>
    <col min="15" max="15" width="7.42578125" customWidth="1"/>
    <col min="16" max="16" width="8.7109375" customWidth="1"/>
  </cols>
  <sheetData>
    <row r="2" spans="1:16" x14ac:dyDescent="0.25">
      <c r="A2" s="63" t="s">
        <v>235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x14ac:dyDescent="0.25">
      <c r="A4" s="63" t="s">
        <v>236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x14ac:dyDescent="0.25">
      <c r="A5" s="12" t="s">
        <v>24</v>
      </c>
      <c r="B5" s="11"/>
      <c r="C5" s="11"/>
      <c r="D5" s="11"/>
      <c r="E5" s="11"/>
      <c r="F5" s="11"/>
      <c r="G5" s="11"/>
      <c r="H5" s="27"/>
      <c r="I5" s="27"/>
      <c r="J5" s="27"/>
      <c r="K5" s="27"/>
      <c r="L5" s="11"/>
      <c r="M5" s="27"/>
      <c r="N5" s="11"/>
      <c r="O5" s="11"/>
      <c r="P5" s="11"/>
    </row>
    <row r="6" spans="1:16" ht="48" customHeight="1" x14ac:dyDescent="0.25">
      <c r="A6" s="61" t="s">
        <v>237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52"/>
      <c r="N6" s="52"/>
      <c r="O6" s="52"/>
      <c r="P6" s="52"/>
    </row>
    <row r="7" spans="1:16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52"/>
      <c r="N7" s="52"/>
      <c r="O7" s="52"/>
      <c r="P7" s="52"/>
    </row>
    <row r="8" spans="1:16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57"/>
      <c r="N9" s="57"/>
      <c r="O9" s="10"/>
      <c r="P9" s="10"/>
    </row>
    <row r="10" spans="1:16" x14ac:dyDescent="0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N10" s="10"/>
      <c r="O10" s="10"/>
      <c r="P10" s="10"/>
    </row>
    <row r="11" spans="1:16" ht="15" customHeight="1" x14ac:dyDescent="0.25">
      <c r="A11" s="65" t="s">
        <v>25</v>
      </c>
      <c r="B11" s="65" t="s">
        <v>26</v>
      </c>
      <c r="C11" s="65"/>
      <c r="D11" s="65"/>
      <c r="E11" s="65"/>
      <c r="F11" s="65"/>
      <c r="G11" s="65" t="s">
        <v>27</v>
      </c>
      <c r="H11" s="65" t="s">
        <v>28</v>
      </c>
      <c r="I11" s="67" t="s">
        <v>238</v>
      </c>
      <c r="J11" s="66" t="s">
        <v>239</v>
      </c>
      <c r="K11" s="66" t="s">
        <v>203</v>
      </c>
      <c r="L11" s="66" t="s">
        <v>204</v>
      </c>
      <c r="N11" s="10"/>
      <c r="O11" s="10"/>
      <c r="P11" s="10"/>
    </row>
    <row r="12" spans="1:16" ht="39.75" customHeight="1" x14ac:dyDescent="0.25">
      <c r="A12" s="65"/>
      <c r="B12" s="65"/>
      <c r="C12" s="65"/>
      <c r="D12" s="65"/>
      <c r="E12" s="65"/>
      <c r="F12" s="65"/>
      <c r="G12" s="65"/>
      <c r="H12" s="65"/>
      <c r="I12" s="68"/>
      <c r="J12" s="66"/>
      <c r="K12" s="66"/>
      <c r="L12" s="66"/>
      <c r="N12" s="26"/>
      <c r="O12" s="10"/>
      <c r="P12" s="10"/>
    </row>
    <row r="13" spans="1:16" x14ac:dyDescent="0.25">
      <c r="A13" s="18" t="s">
        <v>29</v>
      </c>
      <c r="B13" s="15" t="s">
        <v>30</v>
      </c>
      <c r="C13" s="15" t="s">
        <v>31</v>
      </c>
      <c r="D13" s="15" t="s">
        <v>32</v>
      </c>
      <c r="E13" s="15" t="s">
        <v>33</v>
      </c>
      <c r="F13" s="15" t="s">
        <v>34</v>
      </c>
      <c r="G13" s="53">
        <f>G14+G18+G22+G37+G38+G42+G48+G50+G56</f>
        <v>33234.9</v>
      </c>
      <c r="H13" s="53">
        <f t="shared" ref="H13:J13" si="0">H14+H18+H22+H37+H38+H42+H48+H50+H56</f>
        <v>43740.9</v>
      </c>
      <c r="I13" s="53">
        <f t="shared" si="0"/>
        <v>9472.5</v>
      </c>
      <c r="J13" s="53">
        <f t="shared" si="0"/>
        <v>8767.4</v>
      </c>
      <c r="K13" s="58">
        <f>J13/H13</f>
        <v>0.20043940568209614</v>
      </c>
      <c r="L13" s="58">
        <f>J13/I13</f>
        <v>0.92556347321192922</v>
      </c>
      <c r="N13" s="10"/>
      <c r="O13" s="10"/>
      <c r="P13" s="10"/>
    </row>
    <row r="14" spans="1:16" ht="63.75" x14ac:dyDescent="0.25">
      <c r="A14" s="19" t="s">
        <v>35</v>
      </c>
      <c r="B14" s="15" t="s">
        <v>30</v>
      </c>
      <c r="C14" s="15" t="s">
        <v>31</v>
      </c>
      <c r="D14" s="15" t="s">
        <v>36</v>
      </c>
      <c r="E14" s="15" t="s">
        <v>33</v>
      </c>
      <c r="F14" s="15" t="s">
        <v>34</v>
      </c>
      <c r="G14" s="53">
        <v>1538.3</v>
      </c>
      <c r="H14" s="53">
        <v>1538.3</v>
      </c>
      <c r="I14" s="53">
        <v>547</v>
      </c>
      <c r="J14" s="53">
        <v>539</v>
      </c>
      <c r="K14" s="58">
        <f t="shared" ref="K14:K76" si="1">J14/H14</f>
        <v>0.35038679061301437</v>
      </c>
      <c r="L14" s="58">
        <f t="shared" ref="L14:L76" si="2">J14/I14</f>
        <v>0.98537477148080443</v>
      </c>
      <c r="N14" s="10"/>
      <c r="O14" s="10"/>
      <c r="P14" s="10"/>
    </row>
    <row r="15" spans="1:16" ht="25.5" x14ac:dyDescent="0.25">
      <c r="A15" s="19" t="s">
        <v>37</v>
      </c>
      <c r="B15" s="14" t="s">
        <v>30</v>
      </c>
      <c r="C15" s="14" t="s">
        <v>31</v>
      </c>
      <c r="D15" s="14" t="s">
        <v>36</v>
      </c>
      <c r="E15" s="14" t="s">
        <v>33</v>
      </c>
      <c r="F15" s="14" t="s">
        <v>34</v>
      </c>
      <c r="G15" s="50">
        <f>SUM(G16:G17)</f>
        <v>1538.3</v>
      </c>
      <c r="H15" s="50">
        <f>SUM(H16:H17)</f>
        <v>1538.3</v>
      </c>
      <c r="I15" s="50">
        <f t="shared" ref="I15:J15" si="3">SUM(I16:I17)</f>
        <v>547</v>
      </c>
      <c r="J15" s="50">
        <f t="shared" si="3"/>
        <v>539</v>
      </c>
      <c r="K15" s="58">
        <f t="shared" si="1"/>
        <v>0.35038679061301437</v>
      </c>
      <c r="L15" s="58">
        <f t="shared" si="2"/>
        <v>0.98537477148080443</v>
      </c>
      <c r="N15" s="10"/>
      <c r="O15" s="10"/>
      <c r="P15" s="10"/>
    </row>
    <row r="16" spans="1:16" ht="38.25" x14ac:dyDescent="0.25">
      <c r="A16" s="19" t="s">
        <v>38</v>
      </c>
      <c r="B16" s="14" t="s">
        <v>30</v>
      </c>
      <c r="C16" s="14" t="s">
        <v>31</v>
      </c>
      <c r="D16" s="14" t="s">
        <v>36</v>
      </c>
      <c r="E16" s="14" t="s">
        <v>39</v>
      </c>
      <c r="F16" s="14" t="s">
        <v>40</v>
      </c>
      <c r="G16" s="50">
        <v>1181.5</v>
      </c>
      <c r="H16" s="50">
        <v>1181.5</v>
      </c>
      <c r="I16" s="50">
        <v>420</v>
      </c>
      <c r="J16" s="50">
        <v>414.9</v>
      </c>
      <c r="K16" s="58">
        <f t="shared" si="1"/>
        <v>0.35116377486246297</v>
      </c>
      <c r="L16" s="58">
        <f t="shared" si="2"/>
        <v>0.98785714285714277</v>
      </c>
    </row>
    <row r="17" spans="1:12" ht="89.25" x14ac:dyDescent="0.25">
      <c r="A17" s="19" t="s">
        <v>41</v>
      </c>
      <c r="B17" s="14" t="s">
        <v>30</v>
      </c>
      <c r="C17" s="14" t="s">
        <v>31</v>
      </c>
      <c r="D17" s="14" t="s">
        <v>36</v>
      </c>
      <c r="E17" s="14" t="s">
        <v>39</v>
      </c>
      <c r="F17" s="14" t="s">
        <v>42</v>
      </c>
      <c r="G17" s="54">
        <v>356.8</v>
      </c>
      <c r="H17" s="54">
        <v>356.8</v>
      </c>
      <c r="I17" s="54">
        <v>127</v>
      </c>
      <c r="J17" s="54">
        <v>124.1</v>
      </c>
      <c r="K17" s="58">
        <f t="shared" si="1"/>
        <v>0.34781390134529144</v>
      </c>
      <c r="L17" s="58">
        <f t="shared" si="2"/>
        <v>0.97716535433070861</v>
      </c>
    </row>
    <row r="18" spans="1:12" ht="89.25" x14ac:dyDescent="0.25">
      <c r="A18" s="19" t="s">
        <v>43</v>
      </c>
      <c r="B18" s="15" t="s">
        <v>30</v>
      </c>
      <c r="C18" s="15" t="s">
        <v>31</v>
      </c>
      <c r="D18" s="15" t="s">
        <v>44</v>
      </c>
      <c r="E18" s="15" t="s">
        <v>45</v>
      </c>
      <c r="F18" s="15" t="s">
        <v>34</v>
      </c>
      <c r="G18" s="49">
        <f>SUM(G19:G21)</f>
        <v>2120.3000000000002</v>
      </c>
      <c r="H18" s="49">
        <f>SUM(H19:H21)</f>
        <v>2120.3000000000002</v>
      </c>
      <c r="I18" s="49">
        <f t="shared" ref="I18:J18" si="4">SUM(I19:I21)</f>
        <v>476</v>
      </c>
      <c r="J18" s="49">
        <f t="shared" si="4"/>
        <v>435.09999999999997</v>
      </c>
      <c r="K18" s="58">
        <f t="shared" si="1"/>
        <v>0.20520681035702493</v>
      </c>
      <c r="L18" s="58">
        <f t="shared" si="2"/>
        <v>0.91407563025210081</v>
      </c>
    </row>
    <row r="19" spans="1:12" ht="38.25" x14ac:dyDescent="0.25">
      <c r="A19" s="19" t="s">
        <v>46</v>
      </c>
      <c r="B19" s="14" t="s">
        <v>30</v>
      </c>
      <c r="C19" s="14" t="s">
        <v>31</v>
      </c>
      <c r="D19" s="14" t="s">
        <v>44</v>
      </c>
      <c r="E19" s="14" t="s">
        <v>45</v>
      </c>
      <c r="F19" s="14" t="s">
        <v>40</v>
      </c>
      <c r="G19" s="50">
        <v>1170</v>
      </c>
      <c r="H19" s="50">
        <v>1170</v>
      </c>
      <c r="I19" s="50">
        <v>250</v>
      </c>
      <c r="J19" s="50">
        <v>231.5</v>
      </c>
      <c r="K19" s="58">
        <f t="shared" si="1"/>
        <v>0.19786324786324785</v>
      </c>
      <c r="L19" s="58">
        <f t="shared" si="2"/>
        <v>0.92600000000000005</v>
      </c>
    </row>
    <row r="20" spans="1:12" ht="89.25" x14ac:dyDescent="0.25">
      <c r="A20" s="19" t="s">
        <v>47</v>
      </c>
      <c r="B20" s="14" t="s">
        <v>30</v>
      </c>
      <c r="C20" s="14" t="s">
        <v>31</v>
      </c>
      <c r="D20" s="14" t="s">
        <v>44</v>
      </c>
      <c r="E20" s="14" t="s">
        <v>45</v>
      </c>
      <c r="F20" s="14" t="s">
        <v>42</v>
      </c>
      <c r="G20" s="54">
        <v>353.3</v>
      </c>
      <c r="H20" s="54">
        <v>353.3</v>
      </c>
      <c r="I20" s="54">
        <v>77</v>
      </c>
      <c r="J20" s="54">
        <v>69.400000000000006</v>
      </c>
      <c r="K20" s="58">
        <f t="shared" si="1"/>
        <v>0.19643362581375604</v>
      </c>
      <c r="L20" s="58">
        <f t="shared" si="2"/>
        <v>0.90129870129870138</v>
      </c>
    </row>
    <row r="21" spans="1:12" ht="63.75" x14ac:dyDescent="0.25">
      <c r="A21" s="19" t="s">
        <v>48</v>
      </c>
      <c r="B21" s="14" t="s">
        <v>30</v>
      </c>
      <c r="C21" s="14" t="s">
        <v>31</v>
      </c>
      <c r="D21" s="14" t="s">
        <v>49</v>
      </c>
      <c r="E21" s="14" t="s">
        <v>45</v>
      </c>
      <c r="F21" s="14" t="s">
        <v>50</v>
      </c>
      <c r="G21" s="50">
        <v>597</v>
      </c>
      <c r="H21" s="50">
        <v>597</v>
      </c>
      <c r="I21" s="50">
        <v>149</v>
      </c>
      <c r="J21" s="50">
        <v>134.19999999999999</v>
      </c>
      <c r="K21" s="58">
        <f t="shared" si="1"/>
        <v>0.22479061976549411</v>
      </c>
      <c r="L21" s="58">
        <f t="shared" si="2"/>
        <v>0.90067114093959721</v>
      </c>
    </row>
    <row r="22" spans="1:12" ht="76.5" x14ac:dyDescent="0.25">
      <c r="A22" s="18" t="s">
        <v>51</v>
      </c>
      <c r="B22" s="15" t="s">
        <v>30</v>
      </c>
      <c r="C22" s="15" t="s">
        <v>31</v>
      </c>
      <c r="D22" s="15" t="s">
        <v>52</v>
      </c>
      <c r="E22" s="15" t="s">
        <v>33</v>
      </c>
      <c r="F22" s="15" t="s">
        <v>34</v>
      </c>
      <c r="G22" s="49">
        <f>G23+G29+G33</f>
        <v>19889.899999999998</v>
      </c>
      <c r="H22" s="49">
        <f>H23+H29+H33</f>
        <v>19889.899999999998</v>
      </c>
      <c r="I22" s="49">
        <f t="shared" ref="I22:J22" si="5">I23+I29+I33</f>
        <v>4500.8</v>
      </c>
      <c r="J22" s="49">
        <f t="shared" si="5"/>
        <v>4252.1999999999989</v>
      </c>
      <c r="K22" s="58">
        <f t="shared" si="1"/>
        <v>0.21378689686725422</v>
      </c>
      <c r="L22" s="58">
        <f t="shared" si="2"/>
        <v>0.94476537504443625</v>
      </c>
    </row>
    <row r="23" spans="1:12" ht="89.25" x14ac:dyDescent="0.25">
      <c r="A23" s="19" t="s">
        <v>53</v>
      </c>
      <c r="B23" s="14" t="s">
        <v>30</v>
      </c>
      <c r="C23" s="14" t="s">
        <v>31</v>
      </c>
      <c r="D23" s="14" t="s">
        <v>52</v>
      </c>
      <c r="E23" s="14" t="s">
        <v>39</v>
      </c>
      <c r="F23" s="14" t="s">
        <v>34</v>
      </c>
      <c r="G23" s="49">
        <f>SUM(G24:G28)</f>
        <v>19145.899999999998</v>
      </c>
      <c r="H23" s="49">
        <f>SUM(H24:H28)</f>
        <v>19145.899999999998</v>
      </c>
      <c r="I23" s="49">
        <f t="shared" ref="I23:J23" si="6">SUM(I24:I28)</f>
        <v>4313.8</v>
      </c>
      <c r="J23" s="49">
        <f t="shared" si="6"/>
        <v>4085.4999999999995</v>
      </c>
      <c r="K23" s="58">
        <f t="shared" si="1"/>
        <v>0.21338772269780998</v>
      </c>
      <c r="L23" s="58">
        <f t="shared" si="2"/>
        <v>0.94707682321850795</v>
      </c>
    </row>
    <row r="24" spans="1:12" ht="38.25" x14ac:dyDescent="0.25">
      <c r="A24" s="19" t="s">
        <v>46</v>
      </c>
      <c r="B24" s="14" t="s">
        <v>30</v>
      </c>
      <c r="C24" s="14" t="s">
        <v>31</v>
      </c>
      <c r="D24" s="14" t="s">
        <v>52</v>
      </c>
      <c r="E24" s="14" t="s">
        <v>39</v>
      </c>
      <c r="F24" s="14" t="s">
        <v>40</v>
      </c>
      <c r="G24" s="50">
        <v>12241.5</v>
      </c>
      <c r="H24" s="50">
        <v>12241.5</v>
      </c>
      <c r="I24" s="50">
        <v>2900</v>
      </c>
      <c r="J24" s="50">
        <v>2802.2</v>
      </c>
      <c r="K24" s="58">
        <f t="shared" si="1"/>
        <v>0.2289098558183229</v>
      </c>
      <c r="L24" s="58">
        <f t="shared" si="2"/>
        <v>0.96627586206896543</v>
      </c>
    </row>
    <row r="25" spans="1:12" ht="89.25" x14ac:dyDescent="0.25">
      <c r="A25" s="19" t="s">
        <v>47</v>
      </c>
      <c r="B25" s="14" t="s">
        <v>30</v>
      </c>
      <c r="C25" s="14" t="s">
        <v>31</v>
      </c>
      <c r="D25" s="14" t="s">
        <v>52</v>
      </c>
      <c r="E25" s="14" t="s">
        <v>39</v>
      </c>
      <c r="F25" s="14" t="s">
        <v>42</v>
      </c>
      <c r="G25" s="54">
        <v>3697</v>
      </c>
      <c r="H25" s="54">
        <v>3697</v>
      </c>
      <c r="I25" s="54">
        <v>875.8</v>
      </c>
      <c r="J25" s="54">
        <v>835.6</v>
      </c>
      <c r="K25" s="58">
        <f t="shared" si="1"/>
        <v>0.22602109818771979</v>
      </c>
      <c r="L25" s="58">
        <f t="shared" si="2"/>
        <v>0.95409910938570452</v>
      </c>
    </row>
    <row r="26" spans="1:12" ht="63.75" x14ac:dyDescent="0.25">
      <c r="A26" s="19" t="s">
        <v>54</v>
      </c>
      <c r="B26" s="14" t="s">
        <v>30</v>
      </c>
      <c r="C26" s="14" t="s">
        <v>31</v>
      </c>
      <c r="D26" s="14" t="s">
        <v>52</v>
      </c>
      <c r="E26" s="14" t="s">
        <v>39</v>
      </c>
      <c r="F26" s="14" t="s">
        <v>55</v>
      </c>
      <c r="G26" s="50">
        <v>150</v>
      </c>
      <c r="H26" s="50">
        <v>150</v>
      </c>
      <c r="I26" s="50">
        <v>28</v>
      </c>
      <c r="J26" s="50"/>
      <c r="K26" s="58"/>
      <c r="L26" s="58"/>
    </row>
    <row r="27" spans="1:12" ht="51" x14ac:dyDescent="0.25">
      <c r="A27" s="19" t="s">
        <v>56</v>
      </c>
      <c r="B27" s="14" t="s">
        <v>30</v>
      </c>
      <c r="C27" s="14" t="s">
        <v>31</v>
      </c>
      <c r="D27" s="14" t="s">
        <v>52</v>
      </c>
      <c r="E27" s="14" t="s">
        <v>39</v>
      </c>
      <c r="F27" s="14" t="s">
        <v>50</v>
      </c>
      <c r="G27" s="50">
        <v>2945.1</v>
      </c>
      <c r="H27" s="50">
        <v>2945.1</v>
      </c>
      <c r="I27" s="50">
        <v>500</v>
      </c>
      <c r="J27" s="50">
        <v>437.7</v>
      </c>
      <c r="K27" s="58">
        <f t="shared" si="1"/>
        <v>0.14861974126515229</v>
      </c>
      <c r="L27" s="58">
        <f t="shared" si="2"/>
        <v>0.87539999999999996</v>
      </c>
    </row>
    <row r="28" spans="1:12" ht="25.5" x14ac:dyDescent="0.25">
      <c r="A28" s="19" t="s">
        <v>57</v>
      </c>
      <c r="B28" s="14" t="s">
        <v>30</v>
      </c>
      <c r="C28" s="14" t="s">
        <v>31</v>
      </c>
      <c r="D28" s="14" t="s">
        <v>52</v>
      </c>
      <c r="E28" s="14" t="s">
        <v>39</v>
      </c>
      <c r="F28" s="14" t="s">
        <v>58</v>
      </c>
      <c r="G28" s="50">
        <v>112.3</v>
      </c>
      <c r="H28" s="50">
        <v>112.3</v>
      </c>
      <c r="I28" s="50">
        <v>10</v>
      </c>
      <c r="J28" s="50">
        <v>10</v>
      </c>
      <c r="K28" s="58">
        <f t="shared" si="1"/>
        <v>8.9047195013357075E-2</v>
      </c>
      <c r="L28" s="58">
        <f t="shared" si="2"/>
        <v>1</v>
      </c>
    </row>
    <row r="29" spans="1:12" ht="89.25" x14ac:dyDescent="0.25">
      <c r="A29" s="18" t="s">
        <v>60</v>
      </c>
      <c r="B29" s="15" t="s">
        <v>30</v>
      </c>
      <c r="C29" s="15" t="s">
        <v>31</v>
      </c>
      <c r="D29" s="15" t="s">
        <v>52</v>
      </c>
      <c r="E29" s="15" t="s">
        <v>33</v>
      </c>
      <c r="F29" s="15" t="s">
        <v>34</v>
      </c>
      <c r="G29" s="49">
        <f>G30+G31+G32</f>
        <v>372</v>
      </c>
      <c r="H29" s="49">
        <f>H30+H31+H32</f>
        <v>372</v>
      </c>
      <c r="I29" s="49">
        <f t="shared" ref="I29:J29" si="7">I30+I31+I32</f>
        <v>93</v>
      </c>
      <c r="J29" s="49">
        <f t="shared" si="7"/>
        <v>79.8</v>
      </c>
      <c r="K29" s="58">
        <f t="shared" si="1"/>
        <v>0.21451612903225806</v>
      </c>
      <c r="L29" s="58">
        <f t="shared" si="2"/>
        <v>0.85806451612903223</v>
      </c>
    </row>
    <row r="30" spans="1:12" ht="38.25" x14ac:dyDescent="0.25">
      <c r="A30" s="19" t="s">
        <v>59</v>
      </c>
      <c r="B30" s="14" t="s">
        <v>30</v>
      </c>
      <c r="C30" s="14" t="s">
        <v>31</v>
      </c>
      <c r="D30" s="14" t="s">
        <v>52</v>
      </c>
      <c r="E30" s="14" t="s">
        <v>61</v>
      </c>
      <c r="F30" s="14" t="s">
        <v>40</v>
      </c>
      <c r="G30" s="50">
        <v>259.39999999999998</v>
      </c>
      <c r="H30" s="50">
        <v>259.39999999999998</v>
      </c>
      <c r="I30" s="50">
        <v>65</v>
      </c>
      <c r="J30" s="50">
        <v>61.3</v>
      </c>
      <c r="K30" s="58">
        <f t="shared" si="1"/>
        <v>0.23631457208943718</v>
      </c>
      <c r="L30" s="58">
        <f t="shared" si="2"/>
        <v>0.94307692307692303</v>
      </c>
    </row>
    <row r="31" spans="1:12" ht="89.25" x14ac:dyDescent="0.25">
      <c r="A31" s="19" t="s">
        <v>47</v>
      </c>
      <c r="B31" s="14" t="s">
        <v>30</v>
      </c>
      <c r="C31" s="14" t="s">
        <v>31</v>
      </c>
      <c r="D31" s="14" t="s">
        <v>52</v>
      </c>
      <c r="E31" s="14" t="s">
        <v>61</v>
      </c>
      <c r="F31" s="14" t="s">
        <v>42</v>
      </c>
      <c r="G31" s="54">
        <v>78.3</v>
      </c>
      <c r="H31" s="54">
        <v>78.3</v>
      </c>
      <c r="I31" s="54">
        <v>20</v>
      </c>
      <c r="J31" s="54">
        <v>18.5</v>
      </c>
      <c r="K31" s="58">
        <f t="shared" si="1"/>
        <v>0.23627075351213284</v>
      </c>
      <c r="L31" s="58">
        <f t="shared" si="2"/>
        <v>0.92500000000000004</v>
      </c>
    </row>
    <row r="32" spans="1:12" ht="51" x14ac:dyDescent="0.25">
      <c r="A32" s="19" t="s">
        <v>56</v>
      </c>
      <c r="B32" s="14" t="s">
        <v>30</v>
      </c>
      <c r="C32" s="14" t="s">
        <v>31</v>
      </c>
      <c r="D32" s="14" t="s">
        <v>52</v>
      </c>
      <c r="E32" s="14" t="s">
        <v>61</v>
      </c>
      <c r="F32" s="14" t="s">
        <v>50</v>
      </c>
      <c r="G32" s="54">
        <v>34.299999999999997</v>
      </c>
      <c r="H32" s="54">
        <v>34.299999999999997</v>
      </c>
      <c r="I32" s="54">
        <v>8</v>
      </c>
      <c r="J32" s="54"/>
      <c r="K32" s="58">
        <f t="shared" si="1"/>
        <v>0</v>
      </c>
      <c r="L32" s="58">
        <f t="shared" si="2"/>
        <v>0</v>
      </c>
    </row>
    <row r="33" spans="1:12" ht="89.25" x14ac:dyDescent="0.25">
      <c r="A33" s="18" t="s">
        <v>62</v>
      </c>
      <c r="B33" s="15" t="s">
        <v>30</v>
      </c>
      <c r="C33" s="15" t="s">
        <v>31</v>
      </c>
      <c r="D33" s="15" t="s">
        <v>52</v>
      </c>
      <c r="E33" s="15" t="s">
        <v>63</v>
      </c>
      <c r="F33" s="15" t="s">
        <v>34</v>
      </c>
      <c r="G33" s="53">
        <f>G34+G35+G36</f>
        <v>372</v>
      </c>
      <c r="H33" s="53">
        <f>H34+H35+H36</f>
        <v>372</v>
      </c>
      <c r="I33" s="53">
        <f t="shared" ref="I33:J33" si="8">I34+I35+I36</f>
        <v>94</v>
      </c>
      <c r="J33" s="53">
        <f t="shared" si="8"/>
        <v>86.9</v>
      </c>
      <c r="K33" s="58">
        <f t="shared" si="1"/>
        <v>0.23360215053763442</v>
      </c>
      <c r="L33" s="58">
        <f t="shared" si="2"/>
        <v>0.92446808510638301</v>
      </c>
    </row>
    <row r="34" spans="1:12" ht="38.25" x14ac:dyDescent="0.25">
      <c r="A34" s="19" t="s">
        <v>59</v>
      </c>
      <c r="B34" s="14" t="s">
        <v>30</v>
      </c>
      <c r="C34" s="14" t="s">
        <v>31</v>
      </c>
      <c r="D34" s="14" t="s">
        <v>52</v>
      </c>
      <c r="E34" s="14" t="s">
        <v>63</v>
      </c>
      <c r="F34" s="14" t="s">
        <v>40</v>
      </c>
      <c r="G34" s="50">
        <v>271</v>
      </c>
      <c r="H34" s="50">
        <v>271</v>
      </c>
      <c r="I34" s="50">
        <v>68</v>
      </c>
      <c r="J34" s="50">
        <v>66.7</v>
      </c>
      <c r="K34" s="58">
        <f t="shared" si="1"/>
        <v>0.24612546125461254</v>
      </c>
      <c r="L34" s="58">
        <f t="shared" si="2"/>
        <v>0.98088235294117654</v>
      </c>
    </row>
    <row r="35" spans="1:12" ht="89.25" x14ac:dyDescent="0.25">
      <c r="A35" s="19" t="s">
        <v>47</v>
      </c>
      <c r="B35" s="14" t="s">
        <v>30</v>
      </c>
      <c r="C35" s="14" t="s">
        <v>31</v>
      </c>
      <c r="D35" s="14" t="s">
        <v>52</v>
      </c>
      <c r="E35" s="14" t="s">
        <v>63</v>
      </c>
      <c r="F35" s="14" t="s">
        <v>42</v>
      </c>
      <c r="G35" s="54">
        <v>81.8</v>
      </c>
      <c r="H35" s="54">
        <v>81.8</v>
      </c>
      <c r="I35" s="54">
        <v>21</v>
      </c>
      <c r="J35" s="54">
        <v>20.2</v>
      </c>
      <c r="K35" s="58">
        <f t="shared" si="1"/>
        <v>0.24694376528117359</v>
      </c>
      <c r="L35" s="58">
        <f t="shared" si="2"/>
        <v>0.96190476190476182</v>
      </c>
    </row>
    <row r="36" spans="1:12" ht="51" x14ac:dyDescent="0.25">
      <c r="A36" s="19" t="s">
        <v>56</v>
      </c>
      <c r="B36" s="14" t="s">
        <v>30</v>
      </c>
      <c r="C36" s="14" t="s">
        <v>31</v>
      </c>
      <c r="D36" s="14" t="s">
        <v>52</v>
      </c>
      <c r="E36" s="14" t="s">
        <v>63</v>
      </c>
      <c r="F36" s="14" t="s">
        <v>50</v>
      </c>
      <c r="G36" s="54">
        <v>19.2</v>
      </c>
      <c r="H36" s="54">
        <v>19.2</v>
      </c>
      <c r="I36" s="54">
        <v>5</v>
      </c>
      <c r="J36" s="54"/>
      <c r="K36" s="58">
        <f t="shared" si="1"/>
        <v>0</v>
      </c>
      <c r="L36" s="58">
        <f t="shared" si="2"/>
        <v>0</v>
      </c>
    </row>
    <row r="37" spans="1:12" ht="102" x14ac:dyDescent="0.25">
      <c r="A37" s="18" t="s">
        <v>64</v>
      </c>
      <c r="B37" s="15" t="s">
        <v>30</v>
      </c>
      <c r="C37" s="15" t="s">
        <v>31</v>
      </c>
      <c r="D37" s="15" t="s">
        <v>65</v>
      </c>
      <c r="E37" s="15" t="s">
        <v>66</v>
      </c>
      <c r="F37" s="15" t="s">
        <v>50</v>
      </c>
      <c r="G37" s="49">
        <v>85.1</v>
      </c>
      <c r="H37" s="49">
        <v>85.1</v>
      </c>
      <c r="I37" s="49">
        <v>20</v>
      </c>
      <c r="J37" s="49"/>
      <c r="K37" s="58">
        <f t="shared" si="1"/>
        <v>0</v>
      </c>
      <c r="L37" s="58">
        <f t="shared" si="2"/>
        <v>0</v>
      </c>
    </row>
    <row r="38" spans="1:12" ht="89.25" x14ac:dyDescent="0.25">
      <c r="A38" s="18" t="s">
        <v>67</v>
      </c>
      <c r="B38" s="15" t="s">
        <v>68</v>
      </c>
      <c r="C38" s="15" t="s">
        <v>31</v>
      </c>
      <c r="D38" s="15" t="s">
        <v>69</v>
      </c>
      <c r="E38" s="14" t="s">
        <v>39</v>
      </c>
      <c r="F38" s="15" t="s">
        <v>34</v>
      </c>
      <c r="G38" s="53">
        <f>SUM(G39:G41)</f>
        <v>4650.8999999999996</v>
      </c>
      <c r="H38" s="53">
        <f>SUM(H39:H41)</f>
        <v>4650.8999999999996</v>
      </c>
      <c r="I38" s="53">
        <f t="shared" ref="I38:J38" si="9">SUM(I39:I41)</f>
        <v>1055.2</v>
      </c>
      <c r="J38" s="53">
        <f t="shared" si="9"/>
        <v>889.6</v>
      </c>
      <c r="K38" s="58">
        <f t="shared" si="1"/>
        <v>0.19127480702659702</v>
      </c>
      <c r="L38" s="58">
        <f t="shared" si="2"/>
        <v>0.84306292645943892</v>
      </c>
    </row>
    <row r="39" spans="1:12" ht="38.25" x14ac:dyDescent="0.25">
      <c r="A39" s="19" t="s">
        <v>59</v>
      </c>
      <c r="B39" s="14" t="s">
        <v>68</v>
      </c>
      <c r="C39" s="14" t="s">
        <v>31</v>
      </c>
      <c r="D39" s="14" t="s">
        <v>69</v>
      </c>
      <c r="E39" s="14" t="s">
        <v>39</v>
      </c>
      <c r="F39" s="14" t="s">
        <v>40</v>
      </c>
      <c r="G39" s="50">
        <v>3130.5</v>
      </c>
      <c r="H39" s="50">
        <v>3130.5</v>
      </c>
      <c r="I39" s="50">
        <v>700</v>
      </c>
      <c r="J39" s="50">
        <v>682.5</v>
      </c>
      <c r="K39" s="58">
        <f t="shared" si="1"/>
        <v>0.21801629132726402</v>
      </c>
      <c r="L39" s="58">
        <f t="shared" si="2"/>
        <v>0.97499999999999998</v>
      </c>
    </row>
    <row r="40" spans="1:12" ht="89.25" x14ac:dyDescent="0.25">
      <c r="A40" s="19" t="s">
        <v>47</v>
      </c>
      <c r="B40" s="14" t="s">
        <v>68</v>
      </c>
      <c r="C40" s="14" t="s">
        <v>31</v>
      </c>
      <c r="D40" s="14" t="s">
        <v>69</v>
      </c>
      <c r="E40" s="14" t="s">
        <v>39</v>
      </c>
      <c r="F40" s="14" t="s">
        <v>42</v>
      </c>
      <c r="G40" s="54">
        <v>945.4</v>
      </c>
      <c r="H40" s="54">
        <v>945.4</v>
      </c>
      <c r="I40" s="54">
        <v>211.4</v>
      </c>
      <c r="J40" s="54">
        <v>207.1</v>
      </c>
      <c r="K40" s="58">
        <f t="shared" si="1"/>
        <v>0.21906071504125238</v>
      </c>
      <c r="L40" s="58">
        <f t="shared" si="2"/>
        <v>0.97965941343424778</v>
      </c>
    </row>
    <row r="41" spans="1:12" ht="51" x14ac:dyDescent="0.25">
      <c r="A41" s="19" t="s">
        <v>56</v>
      </c>
      <c r="B41" s="14" t="s">
        <v>68</v>
      </c>
      <c r="C41" s="14" t="s">
        <v>31</v>
      </c>
      <c r="D41" s="14" t="s">
        <v>69</v>
      </c>
      <c r="E41" s="14" t="s">
        <v>39</v>
      </c>
      <c r="F41" s="14" t="s">
        <v>50</v>
      </c>
      <c r="G41" s="54">
        <v>575</v>
      </c>
      <c r="H41" s="54">
        <v>575</v>
      </c>
      <c r="I41" s="54">
        <v>143.80000000000001</v>
      </c>
      <c r="J41" s="54"/>
      <c r="K41" s="58">
        <f t="shared" si="1"/>
        <v>0</v>
      </c>
      <c r="L41" s="58">
        <f t="shared" si="2"/>
        <v>0</v>
      </c>
    </row>
    <row r="42" spans="1:12" ht="63.75" x14ac:dyDescent="0.25">
      <c r="A42" s="18" t="s">
        <v>70</v>
      </c>
      <c r="B42" s="15" t="s">
        <v>30</v>
      </c>
      <c r="C42" s="15" t="s">
        <v>31</v>
      </c>
      <c r="D42" s="15" t="s">
        <v>69</v>
      </c>
      <c r="E42" s="15" t="s">
        <v>71</v>
      </c>
      <c r="F42" s="15" t="s">
        <v>34</v>
      </c>
      <c r="G42" s="53">
        <f>SUM(G43:G47)</f>
        <v>916.6</v>
      </c>
      <c r="H42" s="53">
        <f>SUM(H43:H47)</f>
        <v>916.6</v>
      </c>
      <c r="I42" s="53">
        <f t="shared" ref="I42:J42" si="10">SUM(I43:I47)</f>
        <v>236.8</v>
      </c>
      <c r="J42" s="53">
        <f t="shared" si="10"/>
        <v>215.3</v>
      </c>
      <c r="K42" s="58">
        <f t="shared" si="1"/>
        <v>0.23488981016801222</v>
      </c>
      <c r="L42" s="58">
        <f t="shared" si="2"/>
        <v>0.90920608108108103</v>
      </c>
    </row>
    <row r="43" spans="1:12" ht="38.25" x14ac:dyDescent="0.25">
      <c r="A43" s="19" t="s">
        <v>59</v>
      </c>
      <c r="B43" s="14" t="s">
        <v>30</v>
      </c>
      <c r="C43" s="14" t="s">
        <v>31</v>
      </c>
      <c r="D43" s="14" t="s">
        <v>69</v>
      </c>
      <c r="E43" s="14" t="s">
        <v>71</v>
      </c>
      <c r="F43" s="14" t="s">
        <v>40</v>
      </c>
      <c r="G43" s="50">
        <v>568.5</v>
      </c>
      <c r="H43" s="50">
        <v>568.5</v>
      </c>
      <c r="I43" s="50">
        <v>150</v>
      </c>
      <c r="J43" s="50">
        <v>150</v>
      </c>
      <c r="K43" s="58">
        <f t="shared" si="1"/>
        <v>0.26385224274406333</v>
      </c>
      <c r="L43" s="58">
        <f t="shared" si="2"/>
        <v>1</v>
      </c>
    </row>
    <row r="44" spans="1:12" ht="63.75" x14ac:dyDescent="0.25">
      <c r="A44" s="19" t="s">
        <v>214</v>
      </c>
      <c r="B44" s="14" t="s">
        <v>30</v>
      </c>
      <c r="C44" s="14" t="s">
        <v>31</v>
      </c>
      <c r="D44" s="14" t="s">
        <v>69</v>
      </c>
      <c r="E44" s="14" t="s">
        <v>71</v>
      </c>
      <c r="F44" s="14" t="s">
        <v>215</v>
      </c>
      <c r="G44" s="50">
        <v>26.5</v>
      </c>
      <c r="H44" s="50">
        <v>26.5</v>
      </c>
      <c r="I44" s="50">
        <v>6</v>
      </c>
      <c r="J44" s="50"/>
      <c r="K44" s="58">
        <f t="shared" si="1"/>
        <v>0</v>
      </c>
      <c r="L44" s="58">
        <f t="shared" si="2"/>
        <v>0</v>
      </c>
    </row>
    <row r="45" spans="1:12" ht="89.25" x14ac:dyDescent="0.25">
      <c r="A45" s="19" t="s">
        <v>47</v>
      </c>
      <c r="B45" s="14" t="s">
        <v>30</v>
      </c>
      <c r="C45" s="14" t="s">
        <v>31</v>
      </c>
      <c r="D45" s="14" t="s">
        <v>69</v>
      </c>
      <c r="E45" s="14" t="s">
        <v>71</v>
      </c>
      <c r="F45" s="14" t="s">
        <v>42</v>
      </c>
      <c r="G45" s="54">
        <v>171.7</v>
      </c>
      <c r="H45" s="54">
        <v>171.7</v>
      </c>
      <c r="I45" s="54">
        <v>43</v>
      </c>
      <c r="J45" s="54">
        <v>45.3</v>
      </c>
      <c r="K45" s="58">
        <f t="shared" si="1"/>
        <v>0.26383226557949913</v>
      </c>
      <c r="L45" s="58">
        <f t="shared" si="2"/>
        <v>1.0534883720930233</v>
      </c>
    </row>
    <row r="46" spans="1:12" ht="51" x14ac:dyDescent="0.25">
      <c r="A46" s="19" t="s">
        <v>56</v>
      </c>
      <c r="B46" s="14" t="s">
        <v>30</v>
      </c>
      <c r="C46" s="14" t="s">
        <v>31</v>
      </c>
      <c r="D46" s="14" t="s">
        <v>69</v>
      </c>
      <c r="E46" s="14" t="s">
        <v>71</v>
      </c>
      <c r="F46" s="14" t="s">
        <v>50</v>
      </c>
      <c r="G46" s="50">
        <v>146.9</v>
      </c>
      <c r="H46" s="50">
        <v>146.9</v>
      </c>
      <c r="I46" s="50">
        <v>37</v>
      </c>
      <c r="J46" s="50">
        <v>20</v>
      </c>
      <c r="K46" s="58">
        <f t="shared" si="1"/>
        <v>0.13614703880190604</v>
      </c>
      <c r="L46" s="58">
        <f t="shared" si="2"/>
        <v>0.54054054054054057</v>
      </c>
    </row>
    <row r="47" spans="1:12" ht="25.5" x14ac:dyDescent="0.25">
      <c r="A47" s="19" t="s">
        <v>57</v>
      </c>
      <c r="B47" s="14" t="s">
        <v>30</v>
      </c>
      <c r="C47" s="14" t="s">
        <v>31</v>
      </c>
      <c r="D47" s="14" t="s">
        <v>69</v>
      </c>
      <c r="E47" s="14" t="s">
        <v>71</v>
      </c>
      <c r="F47" s="14" t="s">
        <v>72</v>
      </c>
      <c r="G47" s="50">
        <v>3</v>
      </c>
      <c r="H47" s="50">
        <v>3</v>
      </c>
      <c r="I47" s="50">
        <v>0.8</v>
      </c>
      <c r="J47" s="50"/>
      <c r="K47" s="58">
        <f t="shared" si="1"/>
        <v>0</v>
      </c>
      <c r="L47" s="58">
        <f t="shared" si="2"/>
        <v>0</v>
      </c>
    </row>
    <row r="48" spans="1:12" ht="25.5" x14ac:dyDescent="0.25">
      <c r="A48" s="18" t="s">
        <v>73</v>
      </c>
      <c r="B48" s="15" t="s">
        <v>30</v>
      </c>
      <c r="C48" s="15" t="s">
        <v>31</v>
      </c>
      <c r="D48" s="15" t="s">
        <v>74</v>
      </c>
      <c r="E48" s="15" t="s">
        <v>75</v>
      </c>
      <c r="F48" s="15" t="s">
        <v>34</v>
      </c>
      <c r="G48" s="53">
        <v>1200</v>
      </c>
      <c r="H48" s="53">
        <v>1200</v>
      </c>
      <c r="I48" s="53"/>
      <c r="J48" s="53"/>
      <c r="K48" s="58"/>
      <c r="L48" s="58"/>
    </row>
    <row r="49" spans="1:12" x14ac:dyDescent="0.25">
      <c r="A49" s="19" t="s">
        <v>76</v>
      </c>
      <c r="B49" s="14" t="s">
        <v>30</v>
      </c>
      <c r="C49" s="14" t="s">
        <v>31</v>
      </c>
      <c r="D49" s="14" t="s">
        <v>74</v>
      </c>
      <c r="E49" s="14" t="s">
        <v>75</v>
      </c>
      <c r="F49" s="14" t="s">
        <v>77</v>
      </c>
      <c r="G49" s="50">
        <v>1200</v>
      </c>
      <c r="H49" s="50">
        <v>1200</v>
      </c>
      <c r="I49" s="50"/>
      <c r="J49" s="50"/>
      <c r="K49" s="58"/>
      <c r="L49" s="58"/>
    </row>
    <row r="50" spans="1:12" ht="51" x14ac:dyDescent="0.25">
      <c r="A50" s="18" t="s">
        <v>243</v>
      </c>
      <c r="B50" s="15" t="s">
        <v>30</v>
      </c>
      <c r="C50" s="15" t="s">
        <v>31</v>
      </c>
      <c r="D50" s="15" t="s">
        <v>78</v>
      </c>
      <c r="E50" s="15" t="s">
        <v>33</v>
      </c>
      <c r="F50" s="15" t="s">
        <v>34</v>
      </c>
      <c r="G50" s="49">
        <f>SUM(G51:G55)</f>
        <v>2465.4</v>
      </c>
      <c r="H50" s="49">
        <f>SUM(H51:H55)</f>
        <v>12971.4</v>
      </c>
      <c r="I50" s="49">
        <f t="shared" ref="I50:J50" si="11">SUM(I51:I55)</f>
        <v>2544.6</v>
      </c>
      <c r="J50" s="49">
        <f t="shared" si="11"/>
        <v>2436.1999999999998</v>
      </c>
      <c r="K50" s="58">
        <f t="shared" si="1"/>
        <v>0.18781318901583482</v>
      </c>
      <c r="L50" s="58">
        <f t="shared" si="2"/>
        <v>0.95739998428043693</v>
      </c>
    </row>
    <row r="51" spans="1:12" ht="25.5" x14ac:dyDescent="0.25">
      <c r="A51" s="19" t="s">
        <v>79</v>
      </c>
      <c r="B51" s="14" t="s">
        <v>30</v>
      </c>
      <c r="C51" s="14" t="s">
        <v>31</v>
      </c>
      <c r="D51" s="14" t="s">
        <v>78</v>
      </c>
      <c r="E51" s="14" t="s">
        <v>80</v>
      </c>
      <c r="F51" s="14" t="s">
        <v>81</v>
      </c>
      <c r="G51" s="50">
        <v>1611.3</v>
      </c>
      <c r="H51" s="50">
        <v>8397.7999999999993</v>
      </c>
      <c r="I51" s="50">
        <v>1800</v>
      </c>
      <c r="J51" s="50">
        <v>1763.4</v>
      </c>
      <c r="K51" s="58">
        <f t="shared" si="1"/>
        <v>0.20998356712472316</v>
      </c>
      <c r="L51" s="58">
        <f t="shared" si="2"/>
        <v>0.97966666666666669</v>
      </c>
    </row>
    <row r="52" spans="1:12" ht="76.5" x14ac:dyDescent="0.25">
      <c r="A52" s="19" t="s">
        <v>82</v>
      </c>
      <c r="B52" s="14" t="s">
        <v>30</v>
      </c>
      <c r="C52" s="14" t="s">
        <v>31</v>
      </c>
      <c r="D52" s="14" t="s">
        <v>78</v>
      </c>
      <c r="E52" s="14" t="s">
        <v>80</v>
      </c>
      <c r="F52" s="14" t="s">
        <v>83</v>
      </c>
      <c r="G52" s="50">
        <v>486.6</v>
      </c>
      <c r="H52" s="50">
        <v>2536.1</v>
      </c>
      <c r="I52" s="50">
        <v>544</v>
      </c>
      <c r="J52" s="50">
        <v>530.79999999999995</v>
      </c>
      <c r="K52" s="58">
        <f t="shared" si="1"/>
        <v>0.20929774062536965</v>
      </c>
      <c r="L52" s="58">
        <f t="shared" si="2"/>
        <v>0.97573529411764692</v>
      </c>
    </row>
    <row r="53" spans="1:12" ht="63.75" x14ac:dyDescent="0.25">
      <c r="A53" s="19" t="s">
        <v>54</v>
      </c>
      <c r="B53" s="14" t="s">
        <v>30</v>
      </c>
      <c r="C53" s="14" t="s">
        <v>31</v>
      </c>
      <c r="D53" s="14" t="s">
        <v>78</v>
      </c>
      <c r="E53" s="14" t="s">
        <v>80</v>
      </c>
      <c r="F53" s="14" t="s">
        <v>55</v>
      </c>
      <c r="G53" s="50"/>
      <c r="H53" s="50"/>
      <c r="I53" s="50"/>
      <c r="J53" s="50"/>
      <c r="K53" s="58"/>
      <c r="L53" s="58"/>
    </row>
    <row r="54" spans="1:12" ht="51" x14ac:dyDescent="0.25">
      <c r="A54" s="19" t="s">
        <v>56</v>
      </c>
      <c r="B54" s="14" t="s">
        <v>30</v>
      </c>
      <c r="C54" s="14" t="s">
        <v>31</v>
      </c>
      <c r="D54" s="14" t="s">
        <v>78</v>
      </c>
      <c r="E54" s="14" t="s">
        <v>80</v>
      </c>
      <c r="F54" s="14" t="s">
        <v>50</v>
      </c>
      <c r="G54" s="50">
        <v>365</v>
      </c>
      <c r="H54" s="50">
        <v>2035</v>
      </c>
      <c r="I54" s="50">
        <v>200</v>
      </c>
      <c r="J54" s="50">
        <v>142</v>
      </c>
      <c r="K54" s="58">
        <f t="shared" si="1"/>
        <v>6.9778869778869781E-2</v>
      </c>
      <c r="L54" s="58">
        <f t="shared" si="2"/>
        <v>0.71</v>
      </c>
    </row>
    <row r="55" spans="1:12" ht="25.5" x14ac:dyDescent="0.25">
      <c r="A55" s="19" t="s">
        <v>57</v>
      </c>
      <c r="B55" s="14" t="s">
        <v>30</v>
      </c>
      <c r="C55" s="14" t="s">
        <v>31</v>
      </c>
      <c r="D55" s="14" t="s">
        <v>78</v>
      </c>
      <c r="E55" s="14" t="s">
        <v>80</v>
      </c>
      <c r="F55" s="14" t="s">
        <v>58</v>
      </c>
      <c r="G55" s="50">
        <v>2.5</v>
      </c>
      <c r="H55" s="50">
        <v>2.5</v>
      </c>
      <c r="I55" s="50">
        <v>0.6</v>
      </c>
      <c r="J55" s="50"/>
      <c r="K55" s="58"/>
      <c r="L55" s="58"/>
    </row>
    <row r="56" spans="1:12" ht="76.5" x14ac:dyDescent="0.25">
      <c r="A56" s="20" t="s">
        <v>84</v>
      </c>
      <c r="B56" s="15" t="s">
        <v>30</v>
      </c>
      <c r="C56" s="15" t="s">
        <v>31</v>
      </c>
      <c r="D56" s="15" t="s">
        <v>78</v>
      </c>
      <c r="E56" s="15" t="s">
        <v>85</v>
      </c>
      <c r="F56" s="15" t="s">
        <v>34</v>
      </c>
      <c r="G56" s="49">
        <v>368.4</v>
      </c>
      <c r="H56" s="49">
        <v>368.4</v>
      </c>
      <c r="I56" s="49">
        <v>92.1</v>
      </c>
      <c r="J56" s="49">
        <v>0</v>
      </c>
      <c r="K56" s="58"/>
      <c r="L56" s="58"/>
    </row>
    <row r="57" spans="1:12" ht="51" x14ac:dyDescent="0.25">
      <c r="A57" s="19" t="s">
        <v>56</v>
      </c>
      <c r="B57" s="14" t="s">
        <v>30</v>
      </c>
      <c r="C57" s="14" t="s">
        <v>31</v>
      </c>
      <c r="D57" s="14" t="s">
        <v>78</v>
      </c>
      <c r="E57" s="14" t="s">
        <v>85</v>
      </c>
      <c r="F57" s="14" t="s">
        <v>50</v>
      </c>
      <c r="G57" s="50">
        <v>368.4</v>
      </c>
      <c r="H57" s="50">
        <v>368.4</v>
      </c>
      <c r="I57" s="50">
        <v>92.1</v>
      </c>
      <c r="J57" s="50"/>
      <c r="K57" s="58"/>
      <c r="L57" s="58"/>
    </row>
    <row r="58" spans="1:12" ht="36" x14ac:dyDescent="0.25">
      <c r="A58" s="21" t="s">
        <v>86</v>
      </c>
      <c r="B58" s="15" t="s">
        <v>30</v>
      </c>
      <c r="C58" s="15" t="s">
        <v>44</v>
      </c>
      <c r="D58" s="15" t="s">
        <v>32</v>
      </c>
      <c r="E58" s="15" t="s">
        <v>33</v>
      </c>
      <c r="F58" s="15" t="s">
        <v>34</v>
      </c>
      <c r="G58" s="53">
        <f>G59+G62+G68</f>
        <v>5598.3</v>
      </c>
      <c r="H58" s="53">
        <f>H59+H62+H68</f>
        <v>5598.3</v>
      </c>
      <c r="I58" s="53">
        <f t="shared" ref="I58:J58" si="12">I59+I62+I68</f>
        <v>1244</v>
      </c>
      <c r="J58" s="53">
        <f t="shared" si="12"/>
        <v>1090.3000000000002</v>
      </c>
      <c r="K58" s="58">
        <f t="shared" si="1"/>
        <v>0.1947555507922048</v>
      </c>
      <c r="L58" s="58">
        <f t="shared" si="2"/>
        <v>0.87644694533762069</v>
      </c>
    </row>
    <row r="59" spans="1:12" ht="76.5" x14ac:dyDescent="0.25">
      <c r="A59" s="18" t="s">
        <v>87</v>
      </c>
      <c r="B59" s="15" t="s">
        <v>30</v>
      </c>
      <c r="C59" s="15" t="s">
        <v>44</v>
      </c>
      <c r="D59" s="15" t="s">
        <v>88</v>
      </c>
      <c r="E59" s="15" t="s">
        <v>33</v>
      </c>
      <c r="F59" s="15" t="s">
        <v>34</v>
      </c>
      <c r="G59" s="49">
        <f>SUM(G60:G61)</f>
        <v>976.19999999999993</v>
      </c>
      <c r="H59" s="49">
        <f>SUM(H60:H61)</f>
        <v>976.19999999999993</v>
      </c>
      <c r="I59" s="49">
        <f t="shared" ref="I59:J59" si="13">SUM(I60:I61)</f>
        <v>243</v>
      </c>
      <c r="J59" s="49">
        <f t="shared" si="13"/>
        <v>232.10000000000002</v>
      </c>
      <c r="K59" s="58">
        <f t="shared" si="1"/>
        <v>0.23775865601311211</v>
      </c>
      <c r="L59" s="58">
        <f t="shared" si="2"/>
        <v>0.95514403292181083</v>
      </c>
    </row>
    <row r="60" spans="1:12" ht="38.25" x14ac:dyDescent="0.25">
      <c r="A60" s="19" t="s">
        <v>59</v>
      </c>
      <c r="B60" s="14" t="s">
        <v>30</v>
      </c>
      <c r="C60" s="14" t="s">
        <v>44</v>
      </c>
      <c r="D60" s="14" t="s">
        <v>88</v>
      </c>
      <c r="E60" s="14" t="s">
        <v>89</v>
      </c>
      <c r="F60" s="14" t="s">
        <v>40</v>
      </c>
      <c r="G60" s="50">
        <v>749.8</v>
      </c>
      <c r="H60" s="50">
        <v>749.8</v>
      </c>
      <c r="I60" s="50">
        <v>187</v>
      </c>
      <c r="J60" s="50">
        <v>178.3</v>
      </c>
      <c r="K60" s="58">
        <f t="shared" si="1"/>
        <v>0.23779674579887974</v>
      </c>
      <c r="L60" s="58">
        <f t="shared" si="2"/>
        <v>0.95347593582887702</v>
      </c>
    </row>
    <row r="61" spans="1:12" ht="89.25" x14ac:dyDescent="0.25">
      <c r="A61" s="19" t="s">
        <v>47</v>
      </c>
      <c r="B61" s="14" t="s">
        <v>30</v>
      </c>
      <c r="C61" s="14" t="s">
        <v>44</v>
      </c>
      <c r="D61" s="14" t="s">
        <v>88</v>
      </c>
      <c r="E61" s="14" t="s">
        <v>89</v>
      </c>
      <c r="F61" s="14" t="s">
        <v>42</v>
      </c>
      <c r="G61" s="50">
        <v>226.4</v>
      </c>
      <c r="H61" s="50">
        <v>226.4</v>
      </c>
      <c r="I61" s="50">
        <v>56</v>
      </c>
      <c r="J61" s="50">
        <v>53.8</v>
      </c>
      <c r="K61" s="58">
        <f t="shared" si="1"/>
        <v>0.23763250883392223</v>
      </c>
      <c r="L61" s="58">
        <f t="shared" si="2"/>
        <v>0.96071428571428563</v>
      </c>
    </row>
    <row r="62" spans="1:12" ht="25.5" x14ac:dyDescent="0.25">
      <c r="A62" s="18" t="s">
        <v>90</v>
      </c>
      <c r="B62" s="15" t="s">
        <v>30</v>
      </c>
      <c r="C62" s="15" t="s">
        <v>44</v>
      </c>
      <c r="D62" s="15" t="s">
        <v>91</v>
      </c>
      <c r="E62" s="15" t="s">
        <v>92</v>
      </c>
      <c r="F62" s="15" t="s">
        <v>34</v>
      </c>
      <c r="G62" s="49">
        <f>SUM(G63:G67)</f>
        <v>4322.1000000000004</v>
      </c>
      <c r="H62" s="49">
        <f>SUM(H63:H67)</f>
        <v>4322.1000000000004</v>
      </c>
      <c r="I62" s="49">
        <f t="shared" ref="I62:J62" si="14">SUM(I63:I67)</f>
        <v>1001</v>
      </c>
      <c r="J62" s="49">
        <f t="shared" si="14"/>
        <v>858.2</v>
      </c>
      <c r="K62" s="58">
        <f t="shared" si="1"/>
        <v>0.1985608847550959</v>
      </c>
      <c r="L62" s="58">
        <f t="shared" si="2"/>
        <v>0.85734265734265735</v>
      </c>
    </row>
    <row r="63" spans="1:12" ht="25.5" x14ac:dyDescent="0.25">
      <c r="A63" s="19" t="s">
        <v>79</v>
      </c>
      <c r="B63" s="14" t="s">
        <v>30</v>
      </c>
      <c r="C63" s="14" t="s">
        <v>44</v>
      </c>
      <c r="D63" s="14" t="s">
        <v>91</v>
      </c>
      <c r="E63" s="14" t="s">
        <v>93</v>
      </c>
      <c r="F63" s="14" t="s">
        <v>81</v>
      </c>
      <c r="G63" s="50">
        <v>2989.3</v>
      </c>
      <c r="H63" s="50">
        <v>2989.3</v>
      </c>
      <c r="I63" s="50">
        <v>700</v>
      </c>
      <c r="J63" s="50">
        <v>632.20000000000005</v>
      </c>
      <c r="K63" s="58">
        <f t="shared" si="1"/>
        <v>0.21148763924664638</v>
      </c>
      <c r="L63" s="58">
        <f t="shared" si="2"/>
        <v>0.90314285714285725</v>
      </c>
    </row>
    <row r="64" spans="1:12" ht="51" x14ac:dyDescent="0.25">
      <c r="A64" s="19" t="s">
        <v>126</v>
      </c>
      <c r="B64" s="14" t="s">
        <v>30</v>
      </c>
      <c r="C64" s="14" t="s">
        <v>44</v>
      </c>
      <c r="D64" s="14" t="s">
        <v>91</v>
      </c>
      <c r="E64" s="14" t="s">
        <v>93</v>
      </c>
      <c r="F64" s="14" t="s">
        <v>127</v>
      </c>
      <c r="G64" s="50"/>
      <c r="H64" s="50"/>
      <c r="I64" s="50"/>
      <c r="J64" s="50"/>
      <c r="K64" s="58"/>
      <c r="L64" s="58"/>
    </row>
    <row r="65" spans="1:12" ht="76.5" x14ac:dyDescent="0.25">
      <c r="A65" s="19" t="s">
        <v>82</v>
      </c>
      <c r="B65" s="14" t="s">
        <v>30</v>
      </c>
      <c r="C65" s="14" t="s">
        <v>44</v>
      </c>
      <c r="D65" s="14" t="s">
        <v>91</v>
      </c>
      <c r="E65" s="14" t="s">
        <v>93</v>
      </c>
      <c r="F65" s="14" t="s">
        <v>83</v>
      </c>
      <c r="G65" s="50">
        <v>902.8</v>
      </c>
      <c r="H65" s="50">
        <v>902.8</v>
      </c>
      <c r="I65" s="50">
        <v>211</v>
      </c>
      <c r="J65" s="50">
        <v>156.30000000000001</v>
      </c>
      <c r="K65" s="58">
        <f t="shared" si="1"/>
        <v>0.17312804607886578</v>
      </c>
      <c r="L65" s="58">
        <f t="shared" si="2"/>
        <v>0.7407582938388626</v>
      </c>
    </row>
    <row r="66" spans="1:12" ht="63.75" x14ac:dyDescent="0.25">
      <c r="A66" s="19" t="s">
        <v>119</v>
      </c>
      <c r="B66" s="14" t="s">
        <v>30</v>
      </c>
      <c r="C66" s="14" t="s">
        <v>44</v>
      </c>
      <c r="D66" s="14" t="s">
        <v>91</v>
      </c>
      <c r="E66" s="14" t="s">
        <v>93</v>
      </c>
      <c r="F66" s="14" t="s">
        <v>55</v>
      </c>
      <c r="G66" s="50"/>
      <c r="H66" s="50"/>
      <c r="I66" s="50"/>
      <c r="J66" s="50"/>
      <c r="K66" s="58"/>
      <c r="L66" s="58"/>
    </row>
    <row r="67" spans="1:12" ht="51" x14ac:dyDescent="0.25">
      <c r="A67" s="19" t="s">
        <v>56</v>
      </c>
      <c r="B67" s="14" t="s">
        <v>30</v>
      </c>
      <c r="C67" s="14" t="s">
        <v>44</v>
      </c>
      <c r="D67" s="14" t="s">
        <v>91</v>
      </c>
      <c r="E67" s="14" t="s">
        <v>93</v>
      </c>
      <c r="F67" s="14" t="s">
        <v>50</v>
      </c>
      <c r="G67" s="50">
        <v>430</v>
      </c>
      <c r="H67" s="50">
        <v>430</v>
      </c>
      <c r="I67" s="50">
        <v>90</v>
      </c>
      <c r="J67" s="50">
        <v>69.7</v>
      </c>
      <c r="K67" s="58">
        <f t="shared" si="1"/>
        <v>0.16209302325581396</v>
      </c>
      <c r="L67" s="58">
        <f t="shared" si="2"/>
        <v>0.77444444444444449</v>
      </c>
    </row>
    <row r="68" spans="1:12" ht="25.5" x14ac:dyDescent="0.25">
      <c r="A68" s="18" t="s">
        <v>216</v>
      </c>
      <c r="B68" s="15" t="s">
        <v>30</v>
      </c>
      <c r="C68" s="15" t="s">
        <v>44</v>
      </c>
      <c r="D68" s="15" t="s">
        <v>91</v>
      </c>
      <c r="E68" s="15" t="s">
        <v>217</v>
      </c>
      <c r="F68" s="15" t="s">
        <v>50</v>
      </c>
      <c r="G68" s="49">
        <v>300</v>
      </c>
      <c r="H68" s="49">
        <v>300</v>
      </c>
      <c r="I68" s="49"/>
      <c r="J68" s="49"/>
      <c r="K68" s="58"/>
      <c r="L68" s="58"/>
    </row>
    <row r="69" spans="1:12" x14ac:dyDescent="0.25">
      <c r="A69" s="18" t="s">
        <v>94</v>
      </c>
      <c r="B69" s="15" t="s">
        <v>34</v>
      </c>
      <c r="C69" s="15" t="s">
        <v>52</v>
      </c>
      <c r="D69" s="15" t="s">
        <v>32</v>
      </c>
      <c r="E69" s="15" t="s">
        <v>33</v>
      </c>
      <c r="F69" s="15" t="s">
        <v>34</v>
      </c>
      <c r="G69" s="49">
        <f>G70+G74</f>
        <v>8160.9</v>
      </c>
      <c r="H69" s="49">
        <f t="shared" ref="H69:J69" si="15">H70+H74</f>
        <v>34905.9</v>
      </c>
      <c r="I69" s="49">
        <f t="shared" si="15"/>
        <v>1914.5</v>
      </c>
      <c r="J69" s="49">
        <f t="shared" si="15"/>
        <v>518.6</v>
      </c>
      <c r="K69" s="58">
        <f t="shared" si="1"/>
        <v>1.4857087197293294E-2</v>
      </c>
      <c r="L69" s="58">
        <f t="shared" si="2"/>
        <v>0.27088012535910161</v>
      </c>
    </row>
    <row r="70" spans="1:12" x14ac:dyDescent="0.25">
      <c r="A70" s="18" t="s">
        <v>95</v>
      </c>
      <c r="B70" s="15" t="s">
        <v>30</v>
      </c>
      <c r="C70" s="15" t="s">
        <v>52</v>
      </c>
      <c r="D70" s="15" t="s">
        <v>88</v>
      </c>
      <c r="E70" s="15" t="s">
        <v>33</v>
      </c>
      <c r="F70" s="15" t="s">
        <v>34</v>
      </c>
      <c r="G70" s="49">
        <f>G71+G72+G73</f>
        <v>5842.9</v>
      </c>
      <c r="H70" s="49">
        <f>H71+H72+H73</f>
        <v>32587.9</v>
      </c>
      <c r="I70" s="49">
        <f t="shared" ref="I70:J70" si="16">I71+I72+I73</f>
        <v>1435</v>
      </c>
      <c r="J70" s="49">
        <f t="shared" si="16"/>
        <v>41.3</v>
      </c>
      <c r="K70" s="58">
        <f t="shared" si="1"/>
        <v>1.2673415592904112E-3</v>
      </c>
      <c r="L70" s="58">
        <f t="shared" si="2"/>
        <v>2.8780487804878047E-2</v>
      </c>
    </row>
    <row r="71" spans="1:12" ht="63.75" x14ac:dyDescent="0.25">
      <c r="A71" s="19" t="s">
        <v>96</v>
      </c>
      <c r="B71" s="14" t="s">
        <v>30</v>
      </c>
      <c r="C71" s="14" t="s">
        <v>52</v>
      </c>
      <c r="D71" s="14" t="s">
        <v>88</v>
      </c>
      <c r="E71" s="14" t="s">
        <v>97</v>
      </c>
      <c r="F71" s="14" t="s">
        <v>98</v>
      </c>
      <c r="G71" s="54"/>
      <c r="H71" s="54"/>
      <c r="I71" s="54"/>
      <c r="J71" s="54"/>
      <c r="K71" s="58"/>
      <c r="L71" s="58"/>
    </row>
    <row r="72" spans="1:12" ht="51" x14ac:dyDescent="0.25">
      <c r="A72" s="19" t="s">
        <v>56</v>
      </c>
      <c r="B72" s="14" t="s">
        <v>30</v>
      </c>
      <c r="C72" s="14" t="s">
        <v>52</v>
      </c>
      <c r="D72" s="14" t="s">
        <v>88</v>
      </c>
      <c r="E72" s="14" t="s">
        <v>97</v>
      </c>
      <c r="F72" s="14" t="s">
        <v>50</v>
      </c>
      <c r="G72" s="54">
        <v>4842.8999999999996</v>
      </c>
      <c r="H72" s="54">
        <v>5741.5</v>
      </c>
      <c r="I72" s="54">
        <v>1435</v>
      </c>
      <c r="J72" s="54">
        <v>41.3</v>
      </c>
      <c r="K72" s="58">
        <f t="shared" si="1"/>
        <v>7.1932421840982313E-3</v>
      </c>
      <c r="L72" s="58">
        <f t="shared" si="2"/>
        <v>2.8780487804878047E-2</v>
      </c>
    </row>
    <row r="73" spans="1:12" ht="63.75" x14ac:dyDescent="0.25">
      <c r="A73" s="48" t="s">
        <v>202</v>
      </c>
      <c r="B73" s="15" t="s">
        <v>30</v>
      </c>
      <c r="C73" s="15" t="s">
        <v>52</v>
      </c>
      <c r="D73" s="15" t="s">
        <v>88</v>
      </c>
      <c r="E73" s="15" t="s">
        <v>99</v>
      </c>
      <c r="F73" s="15" t="s">
        <v>98</v>
      </c>
      <c r="G73" s="49">
        <v>1000</v>
      </c>
      <c r="H73" s="49">
        <v>26846.400000000001</v>
      </c>
      <c r="I73" s="49"/>
      <c r="J73" s="49"/>
      <c r="K73" s="58"/>
      <c r="L73" s="58"/>
    </row>
    <row r="74" spans="1:12" ht="38.25" x14ac:dyDescent="0.25">
      <c r="A74" s="18" t="s">
        <v>100</v>
      </c>
      <c r="B74" s="15" t="s">
        <v>30</v>
      </c>
      <c r="C74" s="15" t="s">
        <v>52</v>
      </c>
      <c r="D74" s="15" t="s">
        <v>101</v>
      </c>
      <c r="E74" s="15" t="s">
        <v>33</v>
      </c>
      <c r="F74" s="15" t="s">
        <v>34</v>
      </c>
      <c r="G74" s="49">
        <f>SUM(G75:G77)</f>
        <v>2318</v>
      </c>
      <c r="H74" s="49">
        <f>SUM(H75:H77)</f>
        <v>2318</v>
      </c>
      <c r="I74" s="49">
        <f t="shared" ref="I74:J74" si="17">SUM(I75:I77)</f>
        <v>479.5</v>
      </c>
      <c r="J74" s="49">
        <f t="shared" si="17"/>
        <v>477.3</v>
      </c>
      <c r="K74" s="58">
        <f t="shared" si="1"/>
        <v>0.20591026747195859</v>
      </c>
      <c r="L74" s="58">
        <f t="shared" si="2"/>
        <v>0.99541188738269037</v>
      </c>
    </row>
    <row r="75" spans="1:12" ht="25.5" x14ac:dyDescent="0.25">
      <c r="A75" s="19" t="s">
        <v>79</v>
      </c>
      <c r="B75" s="14" t="s">
        <v>30</v>
      </c>
      <c r="C75" s="14" t="s">
        <v>52</v>
      </c>
      <c r="D75" s="14" t="s">
        <v>101</v>
      </c>
      <c r="E75" s="14" t="s">
        <v>102</v>
      </c>
      <c r="F75" s="14" t="s">
        <v>81</v>
      </c>
      <c r="G75" s="50">
        <v>1473.1</v>
      </c>
      <c r="H75" s="50">
        <v>1473.1</v>
      </c>
      <c r="I75" s="50">
        <v>368.3</v>
      </c>
      <c r="J75" s="50">
        <v>366.6</v>
      </c>
      <c r="K75" s="58">
        <f t="shared" si="1"/>
        <v>0.24886294209490195</v>
      </c>
      <c r="L75" s="58">
        <f t="shared" si="2"/>
        <v>0.99538419766494712</v>
      </c>
    </row>
    <row r="76" spans="1:12" ht="76.5" x14ac:dyDescent="0.25">
      <c r="A76" s="19" t="s">
        <v>82</v>
      </c>
      <c r="B76" s="14" t="s">
        <v>30</v>
      </c>
      <c r="C76" s="14" t="s">
        <v>52</v>
      </c>
      <c r="D76" s="14" t="s">
        <v>101</v>
      </c>
      <c r="E76" s="14" t="s">
        <v>102</v>
      </c>
      <c r="F76" s="14" t="s">
        <v>83</v>
      </c>
      <c r="G76" s="50">
        <v>444.9</v>
      </c>
      <c r="H76" s="50">
        <v>444.9</v>
      </c>
      <c r="I76" s="50">
        <v>111.2</v>
      </c>
      <c r="J76" s="50">
        <v>110.7</v>
      </c>
      <c r="K76" s="58">
        <f t="shared" si="1"/>
        <v>0.24881995954147001</v>
      </c>
      <c r="L76" s="58">
        <f t="shared" si="2"/>
        <v>0.99550359712230219</v>
      </c>
    </row>
    <row r="77" spans="1:12" ht="51" x14ac:dyDescent="0.25">
      <c r="A77" s="19" t="s">
        <v>56</v>
      </c>
      <c r="B77" s="14" t="s">
        <v>30</v>
      </c>
      <c r="C77" s="14" t="s">
        <v>52</v>
      </c>
      <c r="D77" s="14" t="s">
        <v>101</v>
      </c>
      <c r="E77" s="14" t="s">
        <v>102</v>
      </c>
      <c r="F77" s="14" t="s">
        <v>50</v>
      </c>
      <c r="G77" s="50">
        <v>400</v>
      </c>
      <c r="H77" s="50">
        <v>400</v>
      </c>
      <c r="I77" s="50"/>
      <c r="J77" s="50"/>
      <c r="K77" s="58"/>
      <c r="L77" s="58"/>
    </row>
    <row r="78" spans="1:12" x14ac:dyDescent="0.25">
      <c r="A78" s="18" t="s">
        <v>103</v>
      </c>
      <c r="B78" s="15" t="s">
        <v>34</v>
      </c>
      <c r="C78" s="15" t="s">
        <v>65</v>
      </c>
      <c r="D78" s="15" t="s">
        <v>32</v>
      </c>
      <c r="E78" s="15" t="s">
        <v>33</v>
      </c>
      <c r="F78" s="15" t="s">
        <v>34</v>
      </c>
      <c r="G78" s="49">
        <f>G79+G83+G96</f>
        <v>89958.099999999991</v>
      </c>
      <c r="H78" s="49">
        <f>H79+H83+H96</f>
        <v>93284.6</v>
      </c>
      <c r="I78" s="49">
        <f>I79+I83+I96</f>
        <v>21925.5</v>
      </c>
      <c r="J78" s="49">
        <f>J79+J83+J96</f>
        <v>19016.400000000001</v>
      </c>
      <c r="K78" s="58">
        <f t="shared" ref="K78:K141" si="18">J78/H78</f>
        <v>0.20385358354969632</v>
      </c>
      <c r="L78" s="58">
        <f t="shared" ref="L78:L141" si="19">J78/I78</f>
        <v>0.86731887528220575</v>
      </c>
    </row>
    <row r="79" spans="1:12" x14ac:dyDescent="0.25">
      <c r="A79" s="18" t="s">
        <v>104</v>
      </c>
      <c r="B79" s="15" t="s">
        <v>30</v>
      </c>
      <c r="C79" s="15" t="s">
        <v>65</v>
      </c>
      <c r="D79" s="15" t="s">
        <v>31</v>
      </c>
      <c r="E79" s="15" t="s">
        <v>33</v>
      </c>
      <c r="F79" s="15" t="s">
        <v>34</v>
      </c>
      <c r="G79" s="49">
        <f>G80+G81+G82</f>
        <v>1800</v>
      </c>
      <c r="H79" s="49">
        <f t="shared" ref="H79:J79" si="20">H80+H81+H82</f>
        <v>2800</v>
      </c>
      <c r="I79" s="49">
        <f t="shared" si="20"/>
        <v>700</v>
      </c>
      <c r="J79" s="49">
        <f t="shared" si="20"/>
        <v>0</v>
      </c>
      <c r="K79" s="58">
        <f t="shared" si="18"/>
        <v>0</v>
      </c>
      <c r="L79" s="58">
        <f t="shared" si="19"/>
        <v>0</v>
      </c>
    </row>
    <row r="80" spans="1:12" ht="51" x14ac:dyDescent="0.25">
      <c r="A80" s="19" t="s">
        <v>56</v>
      </c>
      <c r="B80" s="14" t="s">
        <v>30</v>
      </c>
      <c r="C80" s="14" t="s">
        <v>65</v>
      </c>
      <c r="D80" s="14" t="s">
        <v>31</v>
      </c>
      <c r="E80" s="14" t="s">
        <v>105</v>
      </c>
      <c r="F80" s="14" t="s">
        <v>50</v>
      </c>
      <c r="G80" s="50">
        <v>1800</v>
      </c>
      <c r="H80" s="50">
        <v>1800</v>
      </c>
      <c r="I80" s="50">
        <v>450</v>
      </c>
      <c r="J80" s="50"/>
      <c r="K80" s="58">
        <f t="shared" si="18"/>
        <v>0</v>
      </c>
      <c r="L80" s="58">
        <f t="shared" si="19"/>
        <v>0</v>
      </c>
    </row>
    <row r="81" spans="1:12" ht="63.75" x14ac:dyDescent="0.25">
      <c r="A81" s="19" t="s">
        <v>96</v>
      </c>
      <c r="B81" s="14" t="s">
        <v>30</v>
      </c>
      <c r="C81" s="14" t="s">
        <v>65</v>
      </c>
      <c r="D81" s="14" t="s">
        <v>31</v>
      </c>
      <c r="E81" s="14" t="s">
        <v>218</v>
      </c>
      <c r="F81" s="14" t="s">
        <v>98</v>
      </c>
      <c r="G81" s="50"/>
      <c r="H81" s="50">
        <v>1000</v>
      </c>
      <c r="I81" s="50">
        <v>250</v>
      </c>
      <c r="J81" s="50"/>
      <c r="K81" s="58">
        <f t="shared" si="18"/>
        <v>0</v>
      </c>
      <c r="L81" s="58">
        <f t="shared" si="19"/>
        <v>0</v>
      </c>
    </row>
    <row r="82" spans="1:12" ht="51" x14ac:dyDescent="0.25">
      <c r="A82" s="19" t="s">
        <v>56</v>
      </c>
      <c r="B82" s="14" t="s">
        <v>30</v>
      </c>
      <c r="C82" s="14" t="s">
        <v>65</v>
      </c>
      <c r="D82" s="14" t="s">
        <v>31</v>
      </c>
      <c r="E82" s="14" t="s">
        <v>218</v>
      </c>
      <c r="F82" s="14" t="s">
        <v>50</v>
      </c>
      <c r="G82" s="50"/>
      <c r="H82" s="50"/>
      <c r="I82" s="50"/>
      <c r="J82" s="50"/>
      <c r="K82" s="58"/>
      <c r="L82" s="58"/>
    </row>
    <row r="83" spans="1:12" x14ac:dyDescent="0.25">
      <c r="A83" s="18" t="s">
        <v>106</v>
      </c>
      <c r="B83" s="15" t="s">
        <v>30</v>
      </c>
      <c r="C83" s="15" t="s">
        <v>65</v>
      </c>
      <c r="D83" s="15" t="s">
        <v>44</v>
      </c>
      <c r="E83" s="15" t="s">
        <v>33</v>
      </c>
      <c r="F83" s="15" t="s">
        <v>34</v>
      </c>
      <c r="G83" s="53">
        <f>G84+G88+G90+G92+G94+G95</f>
        <v>65630.299999999988</v>
      </c>
      <c r="H83" s="53">
        <f>H84+H88+H90+H92+H94+H95</f>
        <v>67646.5</v>
      </c>
      <c r="I83" s="53">
        <f>I84+I88+I90+I92+I94+I95</f>
        <v>15479.5</v>
      </c>
      <c r="J83" s="53">
        <f>J84+J88+J90+J92+J94+J95</f>
        <v>13879.6</v>
      </c>
      <c r="K83" s="58">
        <f t="shared" si="18"/>
        <v>0.20517839060409629</v>
      </c>
      <c r="L83" s="58">
        <f t="shared" si="19"/>
        <v>0.89664394844794726</v>
      </c>
    </row>
    <row r="84" spans="1:12" x14ac:dyDescent="0.25">
      <c r="A84" s="19" t="s">
        <v>107</v>
      </c>
      <c r="B84" s="15" t="s">
        <v>30</v>
      </c>
      <c r="C84" s="15" t="s">
        <v>65</v>
      </c>
      <c r="D84" s="15" t="s">
        <v>44</v>
      </c>
      <c r="E84" s="15" t="s">
        <v>108</v>
      </c>
      <c r="F84" s="15" t="s">
        <v>34</v>
      </c>
      <c r="G84" s="49">
        <f>G85+G86</f>
        <v>5000</v>
      </c>
      <c r="H84" s="49">
        <f t="shared" ref="H84:J84" si="21">H85+H86</f>
        <v>5401.8</v>
      </c>
      <c r="I84" s="49">
        <f t="shared" si="21"/>
        <v>1350</v>
      </c>
      <c r="J84" s="49">
        <f t="shared" si="21"/>
        <v>468.5</v>
      </c>
      <c r="K84" s="58">
        <f t="shared" si="18"/>
        <v>8.6730349142878291E-2</v>
      </c>
      <c r="L84" s="58">
        <f t="shared" si="19"/>
        <v>0.34703703703703703</v>
      </c>
    </row>
    <row r="85" spans="1:12" ht="51" x14ac:dyDescent="0.25">
      <c r="A85" s="19" t="s">
        <v>56</v>
      </c>
      <c r="B85" s="14" t="s">
        <v>30</v>
      </c>
      <c r="C85" s="14" t="s">
        <v>65</v>
      </c>
      <c r="D85" s="14" t="s">
        <v>44</v>
      </c>
      <c r="E85" s="14" t="s">
        <v>108</v>
      </c>
      <c r="F85" s="14" t="s">
        <v>50</v>
      </c>
      <c r="G85" s="50">
        <v>1200</v>
      </c>
      <c r="H85" s="50">
        <v>1200</v>
      </c>
      <c r="I85" s="49">
        <v>300</v>
      </c>
      <c r="J85" s="49">
        <v>66.7</v>
      </c>
      <c r="K85" s="58">
        <f t="shared" si="18"/>
        <v>5.5583333333333339E-2</v>
      </c>
      <c r="L85" s="58">
        <f t="shared" si="19"/>
        <v>0.22233333333333336</v>
      </c>
    </row>
    <row r="86" spans="1:12" ht="25.5" x14ac:dyDescent="0.25">
      <c r="A86" s="19" t="s">
        <v>219</v>
      </c>
      <c r="B86" s="14" t="s">
        <v>30</v>
      </c>
      <c r="C86" s="14" t="s">
        <v>65</v>
      </c>
      <c r="D86" s="14" t="s">
        <v>44</v>
      </c>
      <c r="E86" s="14" t="s">
        <v>108</v>
      </c>
      <c r="F86" s="14" t="s">
        <v>220</v>
      </c>
      <c r="G86" s="50">
        <v>3800</v>
      </c>
      <c r="H86" s="50">
        <v>4201.8</v>
      </c>
      <c r="I86" s="50">
        <v>1050</v>
      </c>
      <c r="J86" s="50">
        <v>401.8</v>
      </c>
      <c r="K86" s="58">
        <f t="shared" si="18"/>
        <v>9.5625684230567845E-2</v>
      </c>
      <c r="L86" s="58">
        <f t="shared" si="19"/>
        <v>0.38266666666666665</v>
      </c>
    </row>
    <row r="87" spans="1:12" ht="25.5" x14ac:dyDescent="0.25">
      <c r="A87" s="19" t="s">
        <v>57</v>
      </c>
      <c r="B87" s="14" t="s">
        <v>30</v>
      </c>
      <c r="C87" s="14" t="s">
        <v>65</v>
      </c>
      <c r="D87" s="14" t="s">
        <v>44</v>
      </c>
      <c r="E87" s="14" t="s">
        <v>108</v>
      </c>
      <c r="F87" s="14" t="s">
        <v>58</v>
      </c>
      <c r="G87" s="54"/>
      <c r="H87" s="54"/>
      <c r="I87" s="54"/>
      <c r="J87" s="54"/>
      <c r="K87" s="58"/>
      <c r="L87" s="58"/>
    </row>
    <row r="88" spans="1:12" x14ac:dyDescent="0.25">
      <c r="A88" s="19" t="s">
        <v>109</v>
      </c>
      <c r="B88" s="15" t="s">
        <v>30</v>
      </c>
      <c r="C88" s="15" t="s">
        <v>65</v>
      </c>
      <c r="D88" s="15" t="s">
        <v>44</v>
      </c>
      <c r="E88" s="15" t="s">
        <v>110</v>
      </c>
      <c r="F88" s="15" t="s">
        <v>34</v>
      </c>
      <c r="G88" s="49">
        <v>2500</v>
      </c>
      <c r="H88" s="49">
        <v>2500</v>
      </c>
      <c r="I88" s="49">
        <v>625</v>
      </c>
      <c r="J88" s="49"/>
      <c r="K88" s="58">
        <f t="shared" si="18"/>
        <v>0</v>
      </c>
      <c r="L88" s="58">
        <f t="shared" si="19"/>
        <v>0</v>
      </c>
    </row>
    <row r="89" spans="1:12" ht="51" x14ac:dyDescent="0.25">
      <c r="A89" s="19" t="s">
        <v>56</v>
      </c>
      <c r="B89" s="14" t="s">
        <v>30</v>
      </c>
      <c r="C89" s="14" t="s">
        <v>65</v>
      </c>
      <c r="D89" s="14" t="s">
        <v>44</v>
      </c>
      <c r="E89" s="14" t="s">
        <v>110</v>
      </c>
      <c r="F89" s="14" t="s">
        <v>50</v>
      </c>
      <c r="G89" s="50">
        <v>2500</v>
      </c>
      <c r="H89" s="50">
        <v>2500</v>
      </c>
      <c r="I89" s="50">
        <v>625</v>
      </c>
      <c r="J89" s="50"/>
      <c r="K89" s="58">
        <f t="shared" si="18"/>
        <v>0</v>
      </c>
      <c r="L89" s="58">
        <f t="shared" si="19"/>
        <v>0</v>
      </c>
    </row>
    <row r="90" spans="1:12" ht="38.25" x14ac:dyDescent="0.25">
      <c r="A90" s="18" t="s">
        <v>111</v>
      </c>
      <c r="B90" s="15" t="s">
        <v>30</v>
      </c>
      <c r="C90" s="15" t="s">
        <v>65</v>
      </c>
      <c r="D90" s="15" t="s">
        <v>44</v>
      </c>
      <c r="E90" s="15" t="s">
        <v>112</v>
      </c>
      <c r="F90" s="15" t="s">
        <v>34</v>
      </c>
      <c r="G90" s="53">
        <v>170</v>
      </c>
      <c r="H90" s="53">
        <v>252.1</v>
      </c>
      <c r="I90" s="53">
        <v>110</v>
      </c>
      <c r="J90" s="53">
        <v>109.7</v>
      </c>
      <c r="K90" s="58">
        <f t="shared" si="18"/>
        <v>0.43514478381594607</v>
      </c>
      <c r="L90" s="58">
        <f t="shared" si="19"/>
        <v>0.99727272727272731</v>
      </c>
    </row>
    <row r="91" spans="1:12" ht="51" x14ac:dyDescent="0.25">
      <c r="A91" s="19" t="s">
        <v>56</v>
      </c>
      <c r="B91" s="14" t="s">
        <v>30</v>
      </c>
      <c r="C91" s="14" t="s">
        <v>65</v>
      </c>
      <c r="D91" s="14" t="s">
        <v>44</v>
      </c>
      <c r="E91" s="14" t="s">
        <v>112</v>
      </c>
      <c r="F91" s="14" t="s">
        <v>50</v>
      </c>
      <c r="G91" s="54">
        <v>170</v>
      </c>
      <c r="H91" s="54">
        <v>252.1</v>
      </c>
      <c r="I91" s="54">
        <v>110</v>
      </c>
      <c r="J91" s="54">
        <v>109.7</v>
      </c>
      <c r="K91" s="58">
        <f t="shared" si="18"/>
        <v>0.43514478381594607</v>
      </c>
      <c r="L91" s="58">
        <f t="shared" si="19"/>
        <v>0.99727272727272731</v>
      </c>
    </row>
    <row r="92" spans="1:12" ht="38.25" x14ac:dyDescent="0.25">
      <c r="A92" s="19" t="s">
        <v>113</v>
      </c>
      <c r="B92" s="15" t="s">
        <v>30</v>
      </c>
      <c r="C92" s="15" t="s">
        <v>65</v>
      </c>
      <c r="D92" s="15" t="s">
        <v>44</v>
      </c>
      <c r="E92" s="15" t="s">
        <v>114</v>
      </c>
      <c r="F92" s="15" t="s">
        <v>34</v>
      </c>
      <c r="G92" s="49">
        <v>13097.6</v>
      </c>
      <c r="H92" s="49">
        <v>14629.9</v>
      </c>
      <c r="I92" s="49">
        <v>3000</v>
      </c>
      <c r="J92" s="49">
        <v>2906.9</v>
      </c>
      <c r="K92" s="58">
        <f t="shared" si="18"/>
        <v>0.19869582157089249</v>
      </c>
      <c r="L92" s="58">
        <f t="shared" si="19"/>
        <v>0.96896666666666664</v>
      </c>
    </row>
    <row r="93" spans="1:12" ht="51" x14ac:dyDescent="0.25">
      <c r="A93" s="19" t="s">
        <v>56</v>
      </c>
      <c r="B93" s="14" t="s">
        <v>30</v>
      </c>
      <c r="C93" s="14" t="s">
        <v>65</v>
      </c>
      <c r="D93" s="14" t="s">
        <v>44</v>
      </c>
      <c r="E93" s="14" t="s">
        <v>114</v>
      </c>
      <c r="F93" s="14" t="s">
        <v>50</v>
      </c>
      <c r="G93" s="50">
        <v>13097.6</v>
      </c>
      <c r="H93" s="50">
        <v>14629.9</v>
      </c>
      <c r="I93" s="50">
        <v>3000</v>
      </c>
      <c r="J93" s="50">
        <v>2906.9</v>
      </c>
      <c r="K93" s="58">
        <f t="shared" si="18"/>
        <v>0.19869582157089249</v>
      </c>
      <c r="L93" s="58">
        <f t="shared" si="19"/>
        <v>0.96896666666666664</v>
      </c>
    </row>
    <row r="94" spans="1:12" ht="25.5" x14ac:dyDescent="0.25">
      <c r="A94" s="18" t="s">
        <v>221</v>
      </c>
      <c r="B94" s="15" t="s">
        <v>30</v>
      </c>
      <c r="C94" s="15" t="s">
        <v>65</v>
      </c>
      <c r="D94" s="15" t="s">
        <v>44</v>
      </c>
      <c r="E94" s="15" t="s">
        <v>116</v>
      </c>
      <c r="F94" s="15" t="s">
        <v>98</v>
      </c>
      <c r="G94" s="53">
        <v>500</v>
      </c>
      <c r="H94" s="53">
        <v>500</v>
      </c>
      <c r="I94" s="53">
        <v>103.9</v>
      </c>
      <c r="J94" s="53">
        <v>103.9</v>
      </c>
      <c r="K94" s="58">
        <f t="shared" si="18"/>
        <v>0.20780000000000001</v>
      </c>
      <c r="L94" s="58">
        <f t="shared" si="19"/>
        <v>1</v>
      </c>
    </row>
    <row r="95" spans="1:12" ht="76.5" x14ac:dyDescent="0.25">
      <c r="A95" s="18" t="s">
        <v>115</v>
      </c>
      <c r="B95" s="15" t="s">
        <v>30</v>
      </c>
      <c r="C95" s="15" t="s">
        <v>65</v>
      </c>
      <c r="D95" s="15" t="s">
        <v>44</v>
      </c>
      <c r="E95" s="15" t="s">
        <v>116</v>
      </c>
      <c r="F95" s="15" t="s">
        <v>98</v>
      </c>
      <c r="G95" s="49">
        <v>44362.7</v>
      </c>
      <c r="H95" s="49">
        <v>44362.7</v>
      </c>
      <c r="I95" s="49">
        <v>10290.6</v>
      </c>
      <c r="J95" s="49">
        <v>10290.6</v>
      </c>
      <c r="K95" s="58">
        <f t="shared" si="18"/>
        <v>0.23196514188721609</v>
      </c>
      <c r="L95" s="58">
        <f t="shared" si="19"/>
        <v>1</v>
      </c>
    </row>
    <row r="96" spans="1:12" x14ac:dyDescent="0.25">
      <c r="A96" s="18" t="s">
        <v>117</v>
      </c>
      <c r="B96" s="15" t="s">
        <v>30</v>
      </c>
      <c r="C96" s="15" t="s">
        <v>65</v>
      </c>
      <c r="D96" s="15" t="s">
        <v>65</v>
      </c>
      <c r="E96" s="15" t="s">
        <v>33</v>
      </c>
      <c r="F96" s="15" t="s">
        <v>34</v>
      </c>
      <c r="G96" s="49">
        <f>G97+G98+G99+G100+G101+G102</f>
        <v>22527.8</v>
      </c>
      <c r="H96" s="49">
        <f t="shared" ref="H96:J96" si="22">H97+H98+H99+H100+H101+H102</f>
        <v>22838.1</v>
      </c>
      <c r="I96" s="49">
        <f t="shared" si="22"/>
        <v>5746</v>
      </c>
      <c r="J96" s="49">
        <f t="shared" si="22"/>
        <v>5136.8</v>
      </c>
      <c r="K96" s="58">
        <f t="shared" si="18"/>
        <v>0.22492238846488982</v>
      </c>
      <c r="L96" s="58">
        <f t="shared" si="19"/>
        <v>0.89397841977027503</v>
      </c>
    </row>
    <row r="97" spans="1:12" ht="25.5" x14ac:dyDescent="0.25">
      <c r="A97" s="19" t="s">
        <v>79</v>
      </c>
      <c r="B97" s="14" t="s">
        <v>30</v>
      </c>
      <c r="C97" s="14" t="s">
        <v>65</v>
      </c>
      <c r="D97" s="14" t="s">
        <v>65</v>
      </c>
      <c r="E97" s="14" t="s">
        <v>118</v>
      </c>
      <c r="F97" s="14" t="s">
        <v>81</v>
      </c>
      <c r="G97" s="50">
        <v>15109.9</v>
      </c>
      <c r="H97" s="50">
        <v>15109.9</v>
      </c>
      <c r="I97" s="50">
        <v>3400</v>
      </c>
      <c r="J97" s="50">
        <v>3306.6</v>
      </c>
      <c r="K97" s="58">
        <f t="shared" si="18"/>
        <v>0.21883665676146102</v>
      </c>
      <c r="L97" s="58">
        <f t="shared" si="19"/>
        <v>0.97252941176470586</v>
      </c>
    </row>
    <row r="98" spans="1:12" ht="76.5" x14ac:dyDescent="0.25">
      <c r="A98" s="19" t="s">
        <v>82</v>
      </c>
      <c r="B98" s="14" t="s">
        <v>30</v>
      </c>
      <c r="C98" s="14" t="s">
        <v>65</v>
      </c>
      <c r="D98" s="14" t="s">
        <v>65</v>
      </c>
      <c r="E98" s="14" t="s">
        <v>118</v>
      </c>
      <c r="F98" s="14" t="s">
        <v>83</v>
      </c>
      <c r="G98" s="50">
        <v>4563.2</v>
      </c>
      <c r="H98" s="50">
        <v>4563.2</v>
      </c>
      <c r="I98" s="50">
        <v>1026</v>
      </c>
      <c r="J98" s="50">
        <v>709.9</v>
      </c>
      <c r="K98" s="58">
        <f t="shared" si="18"/>
        <v>0.15557065217391305</v>
      </c>
      <c r="L98" s="58">
        <f t="shared" si="19"/>
        <v>0.69191033138401559</v>
      </c>
    </row>
    <row r="99" spans="1:12" ht="63.75" x14ac:dyDescent="0.25">
      <c r="A99" s="19" t="s">
        <v>119</v>
      </c>
      <c r="B99" s="14" t="s">
        <v>30</v>
      </c>
      <c r="C99" s="14" t="s">
        <v>65</v>
      </c>
      <c r="D99" s="14" t="s">
        <v>65</v>
      </c>
      <c r="E99" s="14" t="s">
        <v>118</v>
      </c>
      <c r="F99" s="14" t="s">
        <v>55</v>
      </c>
      <c r="G99" s="50">
        <v>22</v>
      </c>
      <c r="H99" s="50">
        <v>37</v>
      </c>
      <c r="I99" s="50">
        <v>9</v>
      </c>
      <c r="J99" s="50"/>
      <c r="K99" s="58"/>
      <c r="L99" s="58"/>
    </row>
    <row r="100" spans="1:12" ht="51" x14ac:dyDescent="0.25">
      <c r="A100" s="19" t="s">
        <v>56</v>
      </c>
      <c r="B100" s="14" t="s">
        <v>30</v>
      </c>
      <c r="C100" s="14" t="s">
        <v>65</v>
      </c>
      <c r="D100" s="14" t="s">
        <v>65</v>
      </c>
      <c r="E100" s="14" t="s">
        <v>118</v>
      </c>
      <c r="F100" s="14" t="s">
        <v>50</v>
      </c>
      <c r="G100" s="50">
        <v>1562</v>
      </c>
      <c r="H100" s="50">
        <v>1777</v>
      </c>
      <c r="I100" s="50">
        <v>973</v>
      </c>
      <c r="J100" s="50">
        <v>972.8</v>
      </c>
      <c r="K100" s="58">
        <f t="shared" si="18"/>
        <v>0.54743950478334269</v>
      </c>
      <c r="L100" s="58">
        <f t="shared" si="19"/>
        <v>0.99979445015416235</v>
      </c>
    </row>
    <row r="101" spans="1:12" ht="25.5" x14ac:dyDescent="0.25">
      <c r="A101" s="19" t="s">
        <v>219</v>
      </c>
      <c r="B101" s="14" t="s">
        <v>30</v>
      </c>
      <c r="C101" s="14" t="s">
        <v>65</v>
      </c>
      <c r="D101" s="14" t="s">
        <v>65</v>
      </c>
      <c r="E101" s="14" t="s">
        <v>118</v>
      </c>
      <c r="F101" s="14" t="s">
        <v>220</v>
      </c>
      <c r="G101" s="50">
        <v>1250.7</v>
      </c>
      <c r="H101" s="50">
        <v>1331</v>
      </c>
      <c r="I101" s="50">
        <v>333</v>
      </c>
      <c r="J101" s="50">
        <v>147.5</v>
      </c>
      <c r="K101" s="58">
        <f t="shared" si="18"/>
        <v>0.11081893313298272</v>
      </c>
      <c r="L101" s="58">
        <f t="shared" si="19"/>
        <v>0.44294294294294295</v>
      </c>
    </row>
    <row r="102" spans="1:12" ht="25.5" x14ac:dyDescent="0.25">
      <c r="A102" s="19" t="s">
        <v>120</v>
      </c>
      <c r="B102" s="14" t="s">
        <v>30</v>
      </c>
      <c r="C102" s="14" t="s">
        <v>65</v>
      </c>
      <c r="D102" s="14" t="s">
        <v>65</v>
      </c>
      <c r="E102" s="14" t="s">
        <v>118</v>
      </c>
      <c r="F102" s="14" t="s">
        <v>58</v>
      </c>
      <c r="G102" s="50">
        <v>20</v>
      </c>
      <c r="H102" s="50">
        <v>20</v>
      </c>
      <c r="I102" s="50">
        <v>5</v>
      </c>
      <c r="J102" s="50"/>
      <c r="K102" s="58">
        <f t="shared" si="18"/>
        <v>0</v>
      </c>
      <c r="L102" s="58">
        <f t="shared" si="19"/>
        <v>0</v>
      </c>
    </row>
    <row r="103" spans="1:12" x14ac:dyDescent="0.25">
      <c r="A103" s="18" t="s">
        <v>121</v>
      </c>
      <c r="B103" s="15" t="s">
        <v>30</v>
      </c>
      <c r="C103" s="15" t="s">
        <v>122</v>
      </c>
      <c r="D103" s="15" t="s">
        <v>32</v>
      </c>
      <c r="E103" s="15" t="s">
        <v>33</v>
      </c>
      <c r="F103" s="15" t="s">
        <v>34</v>
      </c>
      <c r="G103" s="49">
        <f>G104+G113+G125+G139+G141+G145</f>
        <v>784665.7</v>
      </c>
      <c r="H103" s="49">
        <f t="shared" ref="H103:J103" si="23">H104+H113+H125+H139+H141+H145</f>
        <v>1003958.7</v>
      </c>
      <c r="I103" s="49">
        <f t="shared" si="23"/>
        <v>195436.19999999998</v>
      </c>
      <c r="J103" s="49">
        <f t="shared" si="23"/>
        <v>185829.80000000002</v>
      </c>
      <c r="K103" s="58">
        <f t="shared" si="18"/>
        <v>0.18509705628329137</v>
      </c>
      <c r="L103" s="58">
        <f t="shared" si="19"/>
        <v>0.95084636316097038</v>
      </c>
    </row>
    <row r="104" spans="1:12" x14ac:dyDescent="0.25">
      <c r="A104" s="18" t="s">
        <v>123</v>
      </c>
      <c r="B104" s="15" t="s">
        <v>30</v>
      </c>
      <c r="C104" s="15" t="s">
        <v>122</v>
      </c>
      <c r="D104" s="15" t="s">
        <v>31</v>
      </c>
      <c r="E104" s="15" t="s">
        <v>33</v>
      </c>
      <c r="F104" s="15" t="s">
        <v>34</v>
      </c>
      <c r="G104" s="53">
        <v>211332.4</v>
      </c>
      <c r="H104" s="53">
        <v>212936</v>
      </c>
      <c r="I104" s="53">
        <v>54492.4</v>
      </c>
      <c r="J104" s="53">
        <v>51743.5</v>
      </c>
      <c r="K104" s="58">
        <f t="shared" si="18"/>
        <v>0.24300024420483149</v>
      </c>
      <c r="L104" s="58">
        <f t="shared" si="19"/>
        <v>0.94955443327876909</v>
      </c>
    </row>
    <row r="105" spans="1:12" ht="22.5" x14ac:dyDescent="0.25">
      <c r="A105" s="22" t="s">
        <v>124</v>
      </c>
      <c r="B105" s="14" t="s">
        <v>30</v>
      </c>
      <c r="C105" s="14" t="s">
        <v>122</v>
      </c>
      <c r="D105" s="14" t="s">
        <v>31</v>
      </c>
      <c r="E105" s="14" t="s">
        <v>125</v>
      </c>
      <c r="F105" s="14" t="s">
        <v>34</v>
      </c>
      <c r="G105" s="50">
        <f>SUM(G106:G112)</f>
        <v>211332.4</v>
      </c>
      <c r="H105" s="50">
        <f>SUM(H106:H112)</f>
        <v>212936</v>
      </c>
      <c r="I105" s="50">
        <f t="shared" ref="I105:J105" si="24">SUM(I106:I112)</f>
        <v>54492.4</v>
      </c>
      <c r="J105" s="50">
        <f t="shared" si="24"/>
        <v>51743.5</v>
      </c>
      <c r="K105" s="58">
        <f t="shared" si="18"/>
        <v>0.24300024420483149</v>
      </c>
      <c r="L105" s="58">
        <f t="shared" si="19"/>
        <v>0.94955443327876909</v>
      </c>
    </row>
    <row r="106" spans="1:12" ht="25.5" x14ac:dyDescent="0.25">
      <c r="A106" s="19" t="s">
        <v>79</v>
      </c>
      <c r="B106" s="14" t="s">
        <v>30</v>
      </c>
      <c r="C106" s="14" t="s">
        <v>122</v>
      </c>
      <c r="D106" s="14" t="s">
        <v>31</v>
      </c>
      <c r="E106" s="14" t="s">
        <v>125</v>
      </c>
      <c r="F106" s="14" t="s">
        <v>81</v>
      </c>
      <c r="G106" s="50">
        <v>124470.7</v>
      </c>
      <c r="H106" s="50">
        <v>124470.7</v>
      </c>
      <c r="I106" s="50">
        <v>32000</v>
      </c>
      <c r="J106" s="50">
        <v>31892.7</v>
      </c>
      <c r="K106" s="58">
        <f t="shared" si="18"/>
        <v>0.25622656577009689</v>
      </c>
      <c r="L106" s="58">
        <f t="shared" si="19"/>
        <v>0.99664687500000004</v>
      </c>
    </row>
    <row r="107" spans="1:12" ht="51" x14ac:dyDescent="0.25">
      <c r="A107" s="19" t="s">
        <v>126</v>
      </c>
      <c r="B107" s="14" t="s">
        <v>30</v>
      </c>
      <c r="C107" s="14" t="s">
        <v>122</v>
      </c>
      <c r="D107" s="14" t="s">
        <v>31</v>
      </c>
      <c r="E107" s="14" t="s">
        <v>125</v>
      </c>
      <c r="F107" s="14" t="s">
        <v>127</v>
      </c>
      <c r="G107" s="50">
        <v>56</v>
      </c>
      <c r="H107" s="50">
        <v>56</v>
      </c>
      <c r="I107" s="50">
        <v>14</v>
      </c>
      <c r="J107" s="50"/>
      <c r="K107" s="58">
        <f t="shared" si="18"/>
        <v>0</v>
      </c>
      <c r="L107" s="58">
        <f t="shared" si="19"/>
        <v>0</v>
      </c>
    </row>
    <row r="108" spans="1:12" ht="76.5" x14ac:dyDescent="0.25">
      <c r="A108" s="19" t="s">
        <v>82</v>
      </c>
      <c r="B108" s="14" t="s">
        <v>30</v>
      </c>
      <c r="C108" s="14" t="s">
        <v>122</v>
      </c>
      <c r="D108" s="14" t="s">
        <v>31</v>
      </c>
      <c r="E108" s="14" t="s">
        <v>125</v>
      </c>
      <c r="F108" s="14" t="s">
        <v>83</v>
      </c>
      <c r="G108" s="54">
        <v>37590.1</v>
      </c>
      <c r="H108" s="54">
        <v>37590.1</v>
      </c>
      <c r="I108" s="54">
        <v>9600</v>
      </c>
      <c r="J108" s="54">
        <v>9595.9</v>
      </c>
      <c r="K108" s="58">
        <f t="shared" si="18"/>
        <v>0.25527732035828582</v>
      </c>
      <c r="L108" s="58">
        <f t="shared" si="19"/>
        <v>0.99957291666666659</v>
      </c>
    </row>
    <row r="109" spans="1:12" ht="63.75" x14ac:dyDescent="0.25">
      <c r="A109" s="19" t="s">
        <v>54</v>
      </c>
      <c r="B109" s="14" t="s">
        <v>30</v>
      </c>
      <c r="C109" s="14" t="s">
        <v>122</v>
      </c>
      <c r="D109" s="14" t="s">
        <v>31</v>
      </c>
      <c r="E109" s="14" t="s">
        <v>125</v>
      </c>
      <c r="F109" s="14" t="s">
        <v>55</v>
      </c>
      <c r="G109" s="54">
        <v>133</v>
      </c>
      <c r="H109" s="54">
        <v>133</v>
      </c>
      <c r="I109" s="54">
        <v>33</v>
      </c>
      <c r="J109" s="54"/>
      <c r="K109" s="58">
        <f t="shared" si="18"/>
        <v>0</v>
      </c>
      <c r="L109" s="58">
        <f t="shared" si="19"/>
        <v>0</v>
      </c>
    </row>
    <row r="110" spans="1:12" ht="51" x14ac:dyDescent="0.25">
      <c r="A110" s="19" t="s">
        <v>56</v>
      </c>
      <c r="B110" s="14" t="s">
        <v>30</v>
      </c>
      <c r="C110" s="14" t="s">
        <v>122</v>
      </c>
      <c r="D110" s="14" t="s">
        <v>31</v>
      </c>
      <c r="E110" s="14" t="s">
        <v>125</v>
      </c>
      <c r="F110" s="14" t="s">
        <v>50</v>
      </c>
      <c r="G110" s="54">
        <v>40050</v>
      </c>
      <c r="H110" s="54">
        <v>41600.5</v>
      </c>
      <c r="I110" s="54">
        <v>10400</v>
      </c>
      <c r="J110" s="54">
        <v>8047</v>
      </c>
      <c r="K110" s="58">
        <f t="shared" si="18"/>
        <v>0.1934351750579921</v>
      </c>
      <c r="L110" s="58">
        <f t="shared" si="19"/>
        <v>0.77375000000000005</v>
      </c>
    </row>
    <row r="111" spans="1:12" ht="25.5" x14ac:dyDescent="0.25">
      <c r="A111" s="19" t="s">
        <v>219</v>
      </c>
      <c r="B111" s="14" t="s">
        <v>30</v>
      </c>
      <c r="C111" s="14" t="s">
        <v>122</v>
      </c>
      <c r="D111" s="14" t="s">
        <v>31</v>
      </c>
      <c r="E111" s="14" t="s">
        <v>222</v>
      </c>
      <c r="F111" s="14" t="s">
        <v>220</v>
      </c>
      <c r="G111" s="54">
        <v>6788.5</v>
      </c>
      <c r="H111" s="54">
        <v>6841.6</v>
      </c>
      <c r="I111" s="54">
        <v>1710.4</v>
      </c>
      <c r="J111" s="54">
        <v>1473.4</v>
      </c>
      <c r="K111" s="58">
        <f t="shared" si="18"/>
        <v>0.21535898035547241</v>
      </c>
      <c r="L111" s="58">
        <f t="shared" si="19"/>
        <v>0.86143592142188963</v>
      </c>
    </row>
    <row r="112" spans="1:12" ht="25.5" x14ac:dyDescent="0.25">
      <c r="A112" s="19" t="s">
        <v>57</v>
      </c>
      <c r="B112" s="14" t="s">
        <v>30</v>
      </c>
      <c r="C112" s="14" t="s">
        <v>122</v>
      </c>
      <c r="D112" s="14" t="s">
        <v>31</v>
      </c>
      <c r="E112" s="14" t="s">
        <v>125</v>
      </c>
      <c r="F112" s="14" t="s">
        <v>58</v>
      </c>
      <c r="G112" s="54">
        <v>2244.1</v>
      </c>
      <c r="H112" s="54">
        <v>2244.1</v>
      </c>
      <c r="I112" s="54">
        <v>735</v>
      </c>
      <c r="J112" s="54">
        <v>734.5</v>
      </c>
      <c r="K112" s="58">
        <f t="shared" si="18"/>
        <v>0.32730270487054947</v>
      </c>
      <c r="L112" s="58">
        <f t="shared" si="19"/>
        <v>0.99931972789115642</v>
      </c>
    </row>
    <row r="113" spans="1:12" ht="51" x14ac:dyDescent="0.25">
      <c r="A113" s="18" t="s">
        <v>128</v>
      </c>
      <c r="B113" s="15" t="s">
        <v>30</v>
      </c>
      <c r="C113" s="15" t="s">
        <v>122</v>
      </c>
      <c r="D113" s="15" t="s">
        <v>36</v>
      </c>
      <c r="E113" s="15" t="s">
        <v>129</v>
      </c>
      <c r="F113" s="15" t="s">
        <v>34</v>
      </c>
      <c r="G113" s="49">
        <f>SUM(G114:G124)</f>
        <v>458109.89999999997</v>
      </c>
      <c r="H113" s="49">
        <f t="shared" ref="H113:J113" si="25">SUM(H114:H124)</f>
        <v>675684.5</v>
      </c>
      <c r="I113" s="49">
        <f t="shared" si="25"/>
        <v>110990.9</v>
      </c>
      <c r="J113" s="49">
        <f t="shared" si="25"/>
        <v>105882.7</v>
      </c>
      <c r="K113" s="58">
        <f t="shared" si="18"/>
        <v>0.15670434944119629</v>
      </c>
      <c r="L113" s="58">
        <f t="shared" si="19"/>
        <v>0.95397640707481424</v>
      </c>
    </row>
    <row r="114" spans="1:12" ht="25.5" x14ac:dyDescent="0.25">
      <c r="A114" s="19" t="s">
        <v>79</v>
      </c>
      <c r="B114" s="14" t="s">
        <v>30</v>
      </c>
      <c r="C114" s="14" t="s">
        <v>122</v>
      </c>
      <c r="D114" s="14" t="s">
        <v>36</v>
      </c>
      <c r="E114" s="14" t="s">
        <v>129</v>
      </c>
      <c r="F114" s="14" t="s">
        <v>81</v>
      </c>
      <c r="G114" s="50">
        <v>275842.3</v>
      </c>
      <c r="H114" s="50"/>
      <c r="I114" s="50"/>
      <c r="J114" s="50"/>
      <c r="K114" s="58"/>
      <c r="L114" s="58"/>
    </row>
    <row r="115" spans="1:12" ht="51" x14ac:dyDescent="0.25">
      <c r="A115" s="19" t="s">
        <v>126</v>
      </c>
      <c r="B115" s="14" t="s">
        <v>30</v>
      </c>
      <c r="C115" s="14" t="s">
        <v>122</v>
      </c>
      <c r="D115" s="14" t="s">
        <v>36</v>
      </c>
      <c r="E115" s="14" t="s">
        <v>129</v>
      </c>
      <c r="F115" s="14" t="s">
        <v>127</v>
      </c>
      <c r="G115" s="50">
        <v>126</v>
      </c>
      <c r="H115" s="50"/>
      <c r="I115" s="50"/>
      <c r="J115" s="50"/>
      <c r="K115" s="58"/>
      <c r="L115" s="58"/>
    </row>
    <row r="116" spans="1:12" ht="76.5" x14ac:dyDescent="0.25">
      <c r="A116" s="19" t="s">
        <v>82</v>
      </c>
      <c r="B116" s="14" t="s">
        <v>30</v>
      </c>
      <c r="C116" s="14" t="s">
        <v>122</v>
      </c>
      <c r="D116" s="14" t="s">
        <v>36</v>
      </c>
      <c r="E116" s="14" t="s">
        <v>129</v>
      </c>
      <c r="F116" s="14" t="s">
        <v>83</v>
      </c>
      <c r="G116" s="54">
        <v>83304.399999999994</v>
      </c>
      <c r="H116" s="54"/>
      <c r="I116" s="54"/>
      <c r="J116" s="54"/>
      <c r="K116" s="58"/>
      <c r="L116" s="58"/>
    </row>
    <row r="117" spans="1:12" ht="63.75" x14ac:dyDescent="0.25">
      <c r="A117" s="19" t="s">
        <v>54</v>
      </c>
      <c r="B117" s="14" t="s">
        <v>30</v>
      </c>
      <c r="C117" s="14" t="s">
        <v>122</v>
      </c>
      <c r="D117" s="14" t="s">
        <v>36</v>
      </c>
      <c r="E117" s="14" t="s">
        <v>129</v>
      </c>
      <c r="F117" s="14" t="s">
        <v>55</v>
      </c>
      <c r="G117" s="50">
        <v>89</v>
      </c>
      <c r="H117" s="50"/>
      <c r="I117" s="50"/>
      <c r="J117" s="50"/>
      <c r="K117" s="58"/>
      <c r="L117" s="58"/>
    </row>
    <row r="118" spans="1:12" s="26" customFormat="1" ht="63.75" x14ac:dyDescent="0.25">
      <c r="A118" s="19" t="s">
        <v>96</v>
      </c>
      <c r="B118" s="14" t="s">
        <v>30</v>
      </c>
      <c r="C118" s="14" t="s">
        <v>122</v>
      </c>
      <c r="D118" s="14" t="s">
        <v>36</v>
      </c>
      <c r="E118" s="14" t="s">
        <v>129</v>
      </c>
      <c r="F118" s="14" t="s">
        <v>98</v>
      </c>
      <c r="G118" s="50"/>
      <c r="H118" s="50">
        <v>216546.1</v>
      </c>
      <c r="I118" s="50"/>
      <c r="J118" s="50"/>
      <c r="K118" s="58"/>
      <c r="L118" s="58"/>
    </row>
    <row r="119" spans="1:12" ht="51" x14ac:dyDescent="0.25">
      <c r="A119" s="19" t="s">
        <v>56</v>
      </c>
      <c r="B119" s="14" t="s">
        <v>30</v>
      </c>
      <c r="C119" s="14" t="s">
        <v>122</v>
      </c>
      <c r="D119" s="14" t="s">
        <v>36</v>
      </c>
      <c r="E119" s="14" t="s">
        <v>129</v>
      </c>
      <c r="F119" s="14" t="s">
        <v>50</v>
      </c>
      <c r="G119" s="54">
        <v>87926.3</v>
      </c>
      <c r="H119" s="54"/>
      <c r="I119" s="54"/>
      <c r="J119" s="54">
        <v>65</v>
      </c>
      <c r="K119" s="58"/>
      <c r="L119" s="58"/>
    </row>
    <row r="120" spans="1:12" ht="25.5" x14ac:dyDescent="0.25">
      <c r="A120" s="19" t="s">
        <v>219</v>
      </c>
      <c r="B120" s="14" t="s">
        <v>30</v>
      </c>
      <c r="C120" s="14" t="s">
        <v>122</v>
      </c>
      <c r="D120" s="14" t="s">
        <v>36</v>
      </c>
      <c r="E120" s="14" t="s">
        <v>129</v>
      </c>
      <c r="F120" s="14" t="s">
        <v>220</v>
      </c>
      <c r="G120" s="54">
        <v>7092.3</v>
      </c>
      <c r="H120" s="54"/>
      <c r="I120" s="54"/>
      <c r="J120" s="54"/>
      <c r="K120" s="58"/>
      <c r="L120" s="58"/>
    </row>
    <row r="121" spans="1:12" s="26" customFormat="1" ht="25.5" x14ac:dyDescent="0.25">
      <c r="A121" s="19" t="s">
        <v>225</v>
      </c>
      <c r="B121" s="14" t="s">
        <v>30</v>
      </c>
      <c r="C121" s="14" t="s">
        <v>122</v>
      </c>
      <c r="D121" s="14" t="s">
        <v>36</v>
      </c>
      <c r="E121" s="14" t="s">
        <v>129</v>
      </c>
      <c r="F121" s="14" t="s">
        <v>172</v>
      </c>
      <c r="G121" s="54"/>
      <c r="H121" s="54">
        <v>390356.9</v>
      </c>
      <c r="I121" s="54">
        <v>93795.9</v>
      </c>
      <c r="J121" s="54">
        <v>91088.8</v>
      </c>
      <c r="K121" s="58">
        <f t="shared" si="18"/>
        <v>0.23334748277793987</v>
      </c>
      <c r="L121" s="58">
        <f t="shared" si="19"/>
        <v>0.97113839730734508</v>
      </c>
    </row>
    <row r="122" spans="1:12" s="26" customFormat="1" ht="25.5" x14ac:dyDescent="0.25">
      <c r="A122" s="19" t="s">
        <v>225</v>
      </c>
      <c r="B122" s="14" t="s">
        <v>30</v>
      </c>
      <c r="C122" s="14" t="s">
        <v>122</v>
      </c>
      <c r="D122" s="14" t="s">
        <v>36</v>
      </c>
      <c r="E122" s="14" t="s">
        <v>129</v>
      </c>
      <c r="F122" s="14" t="s">
        <v>244</v>
      </c>
      <c r="G122" s="54"/>
      <c r="H122" s="54">
        <v>68781.5</v>
      </c>
      <c r="I122" s="54">
        <v>17195</v>
      </c>
      <c r="J122" s="54">
        <v>14732.4</v>
      </c>
      <c r="K122" s="58">
        <f t="shared" si="18"/>
        <v>0.2141913159788606</v>
      </c>
      <c r="L122" s="58">
        <f t="shared" si="19"/>
        <v>0.856783948822332</v>
      </c>
    </row>
    <row r="123" spans="1:12" ht="25.5" x14ac:dyDescent="0.25">
      <c r="A123" s="19" t="s">
        <v>57</v>
      </c>
      <c r="B123" s="14" t="s">
        <v>30</v>
      </c>
      <c r="C123" s="14" t="s">
        <v>122</v>
      </c>
      <c r="D123" s="14" t="s">
        <v>36</v>
      </c>
      <c r="E123" s="14" t="s">
        <v>129</v>
      </c>
      <c r="F123" s="14" t="s">
        <v>58</v>
      </c>
      <c r="G123" s="54">
        <v>2511.4</v>
      </c>
      <c r="H123" s="54"/>
      <c r="I123" s="54"/>
      <c r="J123" s="54"/>
      <c r="K123" s="58"/>
      <c r="L123" s="58"/>
    </row>
    <row r="124" spans="1:12" ht="38.25" x14ac:dyDescent="0.25">
      <c r="A124" s="55" t="s">
        <v>223</v>
      </c>
      <c r="B124" s="14" t="s">
        <v>30</v>
      </c>
      <c r="C124" s="14" t="s">
        <v>122</v>
      </c>
      <c r="D124" s="14" t="s">
        <v>36</v>
      </c>
      <c r="E124" s="14" t="s">
        <v>129</v>
      </c>
      <c r="F124" s="14" t="s">
        <v>224</v>
      </c>
      <c r="G124" s="54">
        <v>1218.2</v>
      </c>
      <c r="H124" s="54"/>
      <c r="I124" s="54"/>
      <c r="J124" s="54">
        <v>-3.5</v>
      </c>
      <c r="K124" s="58"/>
      <c r="L124" s="58"/>
    </row>
    <row r="125" spans="1:12" ht="38.25" x14ac:dyDescent="0.25">
      <c r="A125" s="18" t="s">
        <v>130</v>
      </c>
      <c r="B125" s="14" t="s">
        <v>30</v>
      </c>
      <c r="C125" s="14" t="s">
        <v>122</v>
      </c>
      <c r="D125" s="14" t="s">
        <v>44</v>
      </c>
      <c r="E125" s="14" t="s">
        <v>33</v>
      </c>
      <c r="F125" s="14" t="s">
        <v>34</v>
      </c>
      <c r="G125" s="53">
        <f>SUM(G126:G138)</f>
        <v>105385.8</v>
      </c>
      <c r="H125" s="53">
        <f t="shared" ref="H125:J125" si="26">SUM(H126:H138)</f>
        <v>105500.6</v>
      </c>
      <c r="I125" s="53">
        <f t="shared" si="26"/>
        <v>27242.399999999998</v>
      </c>
      <c r="J125" s="53">
        <f t="shared" si="26"/>
        <v>26202.600000000002</v>
      </c>
      <c r="K125" s="58">
        <f t="shared" si="18"/>
        <v>0.24836446427792827</v>
      </c>
      <c r="L125" s="58">
        <f t="shared" si="19"/>
        <v>0.96183155669104059</v>
      </c>
    </row>
    <row r="126" spans="1:12" ht="25.5" x14ac:dyDescent="0.25">
      <c r="A126" s="19" t="s">
        <v>79</v>
      </c>
      <c r="B126" s="14" t="s">
        <v>30</v>
      </c>
      <c r="C126" s="14" t="s">
        <v>122</v>
      </c>
      <c r="D126" s="14" t="s">
        <v>44</v>
      </c>
      <c r="E126" s="14" t="s">
        <v>131</v>
      </c>
      <c r="F126" s="14" t="s">
        <v>81</v>
      </c>
      <c r="G126" s="50">
        <v>15347.6</v>
      </c>
      <c r="H126" s="50">
        <v>15347.6</v>
      </c>
      <c r="I126" s="50">
        <v>4071</v>
      </c>
      <c r="J126" s="50">
        <v>4071</v>
      </c>
      <c r="K126" s="58">
        <f t="shared" si="18"/>
        <v>0.26525319919726864</v>
      </c>
      <c r="L126" s="58">
        <f t="shared" si="19"/>
        <v>1</v>
      </c>
    </row>
    <row r="127" spans="1:12" ht="51" x14ac:dyDescent="0.25">
      <c r="A127" s="19" t="s">
        <v>126</v>
      </c>
      <c r="B127" s="14" t="s">
        <v>30</v>
      </c>
      <c r="C127" s="14" t="s">
        <v>122</v>
      </c>
      <c r="D127" s="14" t="s">
        <v>44</v>
      </c>
      <c r="E127" s="14" t="s">
        <v>131</v>
      </c>
      <c r="F127" s="14" t="s">
        <v>127</v>
      </c>
      <c r="G127" s="50"/>
      <c r="H127" s="50"/>
      <c r="I127" s="50"/>
      <c r="J127" s="50"/>
      <c r="K127" s="58"/>
      <c r="L127" s="58"/>
    </row>
    <row r="128" spans="1:12" ht="76.5" x14ac:dyDescent="0.25">
      <c r="A128" s="19" t="s">
        <v>82</v>
      </c>
      <c r="B128" s="14" t="s">
        <v>30</v>
      </c>
      <c r="C128" s="14" t="s">
        <v>122</v>
      </c>
      <c r="D128" s="14" t="s">
        <v>44</v>
      </c>
      <c r="E128" s="14" t="s">
        <v>131</v>
      </c>
      <c r="F128" s="14" t="s">
        <v>83</v>
      </c>
      <c r="G128" s="54">
        <v>4635</v>
      </c>
      <c r="H128" s="54">
        <v>4635</v>
      </c>
      <c r="I128" s="54">
        <v>1217.0999999999999</v>
      </c>
      <c r="J128" s="54">
        <v>1217.0999999999999</v>
      </c>
      <c r="K128" s="58">
        <f t="shared" si="18"/>
        <v>0.26258899676375402</v>
      </c>
      <c r="L128" s="58">
        <f t="shared" si="19"/>
        <v>1</v>
      </c>
    </row>
    <row r="129" spans="1:12" ht="63.75" x14ac:dyDescent="0.25">
      <c r="A129" s="19" t="s">
        <v>54</v>
      </c>
      <c r="B129" s="14" t="s">
        <v>30</v>
      </c>
      <c r="C129" s="14" t="s">
        <v>122</v>
      </c>
      <c r="D129" s="14" t="s">
        <v>44</v>
      </c>
      <c r="E129" s="14" t="s">
        <v>131</v>
      </c>
      <c r="F129" s="14" t="s">
        <v>55</v>
      </c>
      <c r="G129" s="50">
        <v>40</v>
      </c>
      <c r="H129" s="50">
        <v>40</v>
      </c>
      <c r="I129" s="50">
        <v>10</v>
      </c>
      <c r="J129" s="50"/>
      <c r="K129" s="58">
        <f t="shared" si="18"/>
        <v>0</v>
      </c>
      <c r="L129" s="58">
        <f t="shared" si="19"/>
        <v>0</v>
      </c>
    </row>
    <row r="130" spans="1:12" ht="51" x14ac:dyDescent="0.25">
      <c r="A130" s="19" t="s">
        <v>56</v>
      </c>
      <c r="B130" s="14" t="s">
        <v>30</v>
      </c>
      <c r="C130" s="14" t="s">
        <v>122</v>
      </c>
      <c r="D130" s="14" t="s">
        <v>44</v>
      </c>
      <c r="E130" s="14" t="s">
        <v>131</v>
      </c>
      <c r="F130" s="14" t="s">
        <v>50</v>
      </c>
      <c r="G130" s="54">
        <v>764.4</v>
      </c>
      <c r="H130" s="54">
        <v>768.6</v>
      </c>
      <c r="I130" s="54">
        <v>192.1</v>
      </c>
      <c r="J130" s="54">
        <v>123.3</v>
      </c>
      <c r="K130" s="58">
        <f t="shared" si="18"/>
        <v>0.16042154566744729</v>
      </c>
      <c r="L130" s="58">
        <f t="shared" si="19"/>
        <v>0.64185320145757419</v>
      </c>
    </row>
    <row r="131" spans="1:12" ht="25.5" x14ac:dyDescent="0.25">
      <c r="A131" s="19" t="s">
        <v>219</v>
      </c>
      <c r="B131" s="14" t="s">
        <v>30</v>
      </c>
      <c r="C131" s="14" t="s">
        <v>122</v>
      </c>
      <c r="D131" s="14" t="s">
        <v>44</v>
      </c>
      <c r="E131" s="14" t="s">
        <v>131</v>
      </c>
      <c r="F131" s="14" t="s">
        <v>220</v>
      </c>
      <c r="G131" s="54">
        <v>595</v>
      </c>
      <c r="H131" s="54">
        <v>641.4</v>
      </c>
      <c r="I131" s="54">
        <v>160.30000000000001</v>
      </c>
      <c r="J131" s="54">
        <v>76</v>
      </c>
      <c r="K131" s="58">
        <f t="shared" si="18"/>
        <v>0.11849080137199876</v>
      </c>
      <c r="L131" s="58">
        <f t="shared" si="19"/>
        <v>0.47411104179663127</v>
      </c>
    </row>
    <row r="132" spans="1:12" ht="25.5" x14ac:dyDescent="0.25">
      <c r="A132" s="19" t="s">
        <v>57</v>
      </c>
      <c r="B132" s="14" t="s">
        <v>30</v>
      </c>
      <c r="C132" s="14" t="s">
        <v>122</v>
      </c>
      <c r="D132" s="14" t="s">
        <v>44</v>
      </c>
      <c r="E132" s="14" t="s">
        <v>131</v>
      </c>
      <c r="F132" s="14" t="s">
        <v>58</v>
      </c>
      <c r="G132" s="54">
        <v>173</v>
      </c>
      <c r="H132" s="54">
        <v>173</v>
      </c>
      <c r="I132" s="54">
        <v>48</v>
      </c>
      <c r="J132" s="54">
        <v>48</v>
      </c>
      <c r="K132" s="58">
        <f t="shared" si="18"/>
        <v>0.2774566473988439</v>
      </c>
      <c r="L132" s="58">
        <f t="shared" si="19"/>
        <v>1</v>
      </c>
    </row>
    <row r="133" spans="1:12" ht="25.5" x14ac:dyDescent="0.25">
      <c r="A133" s="19" t="s">
        <v>225</v>
      </c>
      <c r="B133" s="14" t="s">
        <v>30</v>
      </c>
      <c r="C133" s="14" t="s">
        <v>122</v>
      </c>
      <c r="D133" s="14" t="s">
        <v>44</v>
      </c>
      <c r="E133" s="14" t="s">
        <v>131</v>
      </c>
      <c r="F133" s="14" t="s">
        <v>172</v>
      </c>
      <c r="G133" s="56">
        <v>80322.7</v>
      </c>
      <c r="H133" s="56">
        <v>80386.899999999994</v>
      </c>
      <c r="I133" s="56">
        <v>20667.2</v>
      </c>
      <c r="J133" s="56">
        <v>20667.2</v>
      </c>
      <c r="K133" s="58">
        <f t="shared" si="18"/>
        <v>0.25709661648850746</v>
      </c>
      <c r="L133" s="58">
        <f t="shared" si="19"/>
        <v>1</v>
      </c>
    </row>
    <row r="134" spans="1:12" ht="25.5" x14ac:dyDescent="0.25">
      <c r="A134" s="19" t="s">
        <v>226</v>
      </c>
      <c r="B134" s="14" t="s">
        <v>30</v>
      </c>
      <c r="C134" s="14" t="s">
        <v>122</v>
      </c>
      <c r="D134" s="14" t="s">
        <v>44</v>
      </c>
      <c r="E134" s="14" t="s">
        <v>227</v>
      </c>
      <c r="F134" s="14" t="s">
        <v>172</v>
      </c>
      <c r="G134" s="56">
        <v>3374.1</v>
      </c>
      <c r="H134" s="56">
        <v>3374.1</v>
      </c>
      <c r="I134" s="56">
        <v>843.5</v>
      </c>
      <c r="J134" s="56"/>
      <c r="K134" s="58"/>
      <c r="L134" s="58"/>
    </row>
    <row r="135" spans="1:12" ht="25.5" x14ac:dyDescent="0.25">
      <c r="A135" s="19" t="s">
        <v>228</v>
      </c>
      <c r="B135" s="14" t="s">
        <v>30</v>
      </c>
      <c r="C135" s="14" t="s">
        <v>122</v>
      </c>
      <c r="D135" s="14" t="s">
        <v>44</v>
      </c>
      <c r="E135" s="14" t="s">
        <v>227</v>
      </c>
      <c r="F135" s="14" t="s">
        <v>229</v>
      </c>
      <c r="G135" s="56">
        <v>33.5</v>
      </c>
      <c r="H135" s="56">
        <v>33.5</v>
      </c>
      <c r="I135" s="56">
        <v>8.3000000000000007</v>
      </c>
      <c r="J135" s="56"/>
      <c r="K135" s="58"/>
      <c r="L135" s="58"/>
    </row>
    <row r="136" spans="1:12" ht="25.5" x14ac:dyDescent="0.25">
      <c r="A136" s="19" t="s">
        <v>228</v>
      </c>
      <c r="B136" s="14" t="s">
        <v>30</v>
      </c>
      <c r="C136" s="14" t="s">
        <v>122</v>
      </c>
      <c r="D136" s="14" t="s">
        <v>44</v>
      </c>
      <c r="E136" s="14" t="s">
        <v>227</v>
      </c>
      <c r="F136" s="14" t="s">
        <v>230</v>
      </c>
      <c r="G136" s="56">
        <v>33.5</v>
      </c>
      <c r="H136" s="56">
        <v>33.5</v>
      </c>
      <c r="I136" s="56">
        <v>8.3000000000000007</v>
      </c>
      <c r="J136" s="56"/>
      <c r="K136" s="58"/>
      <c r="L136" s="58"/>
    </row>
    <row r="137" spans="1:12" ht="25.5" x14ac:dyDescent="0.25">
      <c r="A137" s="19" t="s">
        <v>228</v>
      </c>
      <c r="B137" s="14" t="s">
        <v>30</v>
      </c>
      <c r="C137" s="14" t="s">
        <v>122</v>
      </c>
      <c r="D137" s="14" t="s">
        <v>44</v>
      </c>
      <c r="E137" s="14" t="s">
        <v>227</v>
      </c>
      <c r="F137" s="14" t="s">
        <v>231</v>
      </c>
      <c r="G137" s="56">
        <v>33.5</v>
      </c>
      <c r="H137" s="56">
        <v>33.5</v>
      </c>
      <c r="I137" s="56">
        <v>8.3000000000000007</v>
      </c>
      <c r="J137" s="56"/>
      <c r="K137" s="58"/>
      <c r="L137" s="58"/>
    </row>
    <row r="138" spans="1:12" ht="25.5" x14ac:dyDescent="0.25">
      <c r="A138" s="19" t="s">
        <v>228</v>
      </c>
      <c r="B138" s="14" t="s">
        <v>30</v>
      </c>
      <c r="C138" s="14" t="s">
        <v>122</v>
      </c>
      <c r="D138" s="14" t="s">
        <v>44</v>
      </c>
      <c r="E138" s="14" t="s">
        <v>227</v>
      </c>
      <c r="F138" s="14" t="s">
        <v>232</v>
      </c>
      <c r="G138" s="56">
        <v>33.5</v>
      </c>
      <c r="H138" s="56">
        <v>33.5</v>
      </c>
      <c r="I138" s="56">
        <v>8.3000000000000007</v>
      </c>
      <c r="J138" s="56"/>
      <c r="K138" s="58"/>
      <c r="L138" s="58"/>
    </row>
    <row r="139" spans="1:12" ht="25.5" x14ac:dyDescent="0.25">
      <c r="A139" s="18" t="s">
        <v>132</v>
      </c>
      <c r="B139" s="14" t="s">
        <v>30</v>
      </c>
      <c r="C139" s="14" t="s">
        <v>122</v>
      </c>
      <c r="D139" s="14" t="s">
        <v>122</v>
      </c>
      <c r="E139" s="14" t="s">
        <v>33</v>
      </c>
      <c r="F139" s="14" t="s">
        <v>34</v>
      </c>
      <c r="G139" s="53">
        <f>SUM(G140:G140)</f>
        <v>1600</v>
      </c>
      <c r="H139" s="53">
        <v>1600</v>
      </c>
      <c r="I139" s="53">
        <v>400</v>
      </c>
      <c r="J139" s="53"/>
      <c r="K139" s="58"/>
      <c r="L139" s="58"/>
    </row>
    <row r="140" spans="1:12" ht="51" x14ac:dyDescent="0.25">
      <c r="A140" s="19" t="s">
        <v>56</v>
      </c>
      <c r="B140" s="14" t="s">
        <v>30</v>
      </c>
      <c r="C140" s="14" t="s">
        <v>122</v>
      </c>
      <c r="D140" s="14" t="s">
        <v>122</v>
      </c>
      <c r="E140" s="14" t="s">
        <v>133</v>
      </c>
      <c r="F140" s="14" t="s">
        <v>50</v>
      </c>
      <c r="G140" s="50">
        <v>1600</v>
      </c>
      <c r="H140" s="50">
        <v>1600</v>
      </c>
      <c r="I140" s="50">
        <v>400</v>
      </c>
      <c r="J140" s="50"/>
      <c r="K140" s="58"/>
      <c r="L140" s="58"/>
    </row>
    <row r="141" spans="1:12" ht="76.5" x14ac:dyDescent="0.25">
      <c r="A141" s="18" t="s">
        <v>134</v>
      </c>
      <c r="B141" s="14" t="s">
        <v>30</v>
      </c>
      <c r="C141" s="14" t="s">
        <v>122</v>
      </c>
      <c r="D141" s="14" t="s">
        <v>88</v>
      </c>
      <c r="E141" s="14" t="s">
        <v>135</v>
      </c>
      <c r="F141" s="14" t="s">
        <v>34</v>
      </c>
      <c r="G141" s="49">
        <f>SUM(G142:G144)</f>
        <v>746</v>
      </c>
      <c r="H141" s="49">
        <f>SUM(H142:H144)</f>
        <v>746</v>
      </c>
      <c r="I141" s="49">
        <f t="shared" ref="I141:J141" si="27">SUM(I142:I144)</f>
        <v>190.60000000000002</v>
      </c>
      <c r="J141" s="49">
        <f t="shared" si="27"/>
        <v>174.8</v>
      </c>
      <c r="K141" s="58">
        <f t="shared" si="18"/>
        <v>0.23431635388739949</v>
      </c>
      <c r="L141" s="58">
        <f t="shared" si="19"/>
        <v>0.9171038824763903</v>
      </c>
    </row>
    <row r="142" spans="1:12" ht="38.25" x14ac:dyDescent="0.25">
      <c r="A142" s="19" t="s">
        <v>59</v>
      </c>
      <c r="B142" s="14" t="s">
        <v>30</v>
      </c>
      <c r="C142" s="14" t="s">
        <v>122</v>
      </c>
      <c r="D142" s="14" t="s">
        <v>88</v>
      </c>
      <c r="E142" s="14" t="s">
        <v>135</v>
      </c>
      <c r="F142" s="14" t="s">
        <v>40</v>
      </c>
      <c r="G142" s="54">
        <v>524.4</v>
      </c>
      <c r="H142" s="54">
        <v>524.4</v>
      </c>
      <c r="I142" s="54">
        <v>134.80000000000001</v>
      </c>
      <c r="J142" s="54">
        <v>134.80000000000001</v>
      </c>
      <c r="K142" s="58">
        <f t="shared" ref="K142:K188" si="28">J142/H142</f>
        <v>0.25705568268497336</v>
      </c>
      <c r="L142" s="58">
        <f t="shared" ref="L142:L188" si="29">J142/I142</f>
        <v>1</v>
      </c>
    </row>
    <row r="143" spans="1:12" ht="89.25" x14ac:dyDescent="0.25">
      <c r="A143" s="19" t="s">
        <v>47</v>
      </c>
      <c r="B143" s="14" t="s">
        <v>30</v>
      </c>
      <c r="C143" s="14" t="s">
        <v>122</v>
      </c>
      <c r="D143" s="14" t="s">
        <v>88</v>
      </c>
      <c r="E143" s="14" t="s">
        <v>135</v>
      </c>
      <c r="F143" s="14" t="s">
        <v>42</v>
      </c>
      <c r="G143" s="54">
        <v>158.4</v>
      </c>
      <c r="H143" s="54">
        <v>158.4</v>
      </c>
      <c r="I143" s="54">
        <v>40</v>
      </c>
      <c r="J143" s="54">
        <v>40</v>
      </c>
      <c r="K143" s="58">
        <f t="shared" si="28"/>
        <v>0.25252525252525254</v>
      </c>
      <c r="L143" s="58">
        <f t="shared" si="29"/>
        <v>1</v>
      </c>
    </row>
    <row r="144" spans="1:12" ht="51" x14ac:dyDescent="0.25">
      <c r="A144" s="19" t="s">
        <v>56</v>
      </c>
      <c r="B144" s="14" t="s">
        <v>30</v>
      </c>
      <c r="C144" s="14" t="s">
        <v>122</v>
      </c>
      <c r="D144" s="14" t="s">
        <v>88</v>
      </c>
      <c r="E144" s="14" t="s">
        <v>135</v>
      </c>
      <c r="F144" s="14" t="s">
        <v>50</v>
      </c>
      <c r="G144" s="54">
        <v>63.2</v>
      </c>
      <c r="H144" s="54">
        <v>63.2</v>
      </c>
      <c r="I144" s="54">
        <v>15.8</v>
      </c>
      <c r="J144" s="54"/>
      <c r="K144" s="58">
        <f t="shared" si="28"/>
        <v>0</v>
      </c>
      <c r="L144" s="58">
        <f t="shared" si="29"/>
        <v>0</v>
      </c>
    </row>
    <row r="145" spans="1:12" ht="25.5" x14ac:dyDescent="0.25">
      <c r="A145" s="20" t="s">
        <v>233</v>
      </c>
      <c r="B145" s="14" t="s">
        <v>30</v>
      </c>
      <c r="C145" s="14" t="s">
        <v>122</v>
      </c>
      <c r="D145" s="14" t="s">
        <v>88</v>
      </c>
      <c r="E145" s="14" t="s">
        <v>80</v>
      </c>
      <c r="F145" s="14" t="s">
        <v>34</v>
      </c>
      <c r="G145" s="53">
        <f>SUM(G146:G149)</f>
        <v>7491.5999999999995</v>
      </c>
      <c r="H145" s="53">
        <f>SUM(H146:H149)</f>
        <v>7491.5999999999995</v>
      </c>
      <c r="I145" s="53">
        <f t="shared" ref="I145:J145" si="30">SUM(I146:I149)</f>
        <v>2119.8999999999996</v>
      </c>
      <c r="J145" s="53">
        <f t="shared" si="30"/>
        <v>1826.1999999999998</v>
      </c>
      <c r="K145" s="58">
        <f t="shared" si="28"/>
        <v>0.24376635164717816</v>
      </c>
      <c r="L145" s="58">
        <f t="shared" si="29"/>
        <v>0.86145572904382284</v>
      </c>
    </row>
    <row r="146" spans="1:12" ht="25.5" x14ac:dyDescent="0.25">
      <c r="A146" s="19" t="s">
        <v>79</v>
      </c>
      <c r="B146" s="14" t="s">
        <v>30</v>
      </c>
      <c r="C146" s="14" t="s">
        <v>122</v>
      </c>
      <c r="D146" s="14" t="s">
        <v>88</v>
      </c>
      <c r="E146" s="14" t="s">
        <v>80</v>
      </c>
      <c r="F146" s="14" t="s">
        <v>81</v>
      </c>
      <c r="G146" s="50">
        <v>5262.4</v>
      </c>
      <c r="H146" s="50">
        <v>5262.4</v>
      </c>
      <c r="I146" s="50">
        <v>1315.6</v>
      </c>
      <c r="J146" s="50">
        <v>1040.3</v>
      </c>
      <c r="K146" s="58">
        <f t="shared" si="28"/>
        <v>0.19768546670720585</v>
      </c>
      <c r="L146" s="58">
        <f t="shared" si="29"/>
        <v>0.79074186682882341</v>
      </c>
    </row>
    <row r="147" spans="1:12" ht="76.5" x14ac:dyDescent="0.25">
      <c r="A147" s="19" t="s">
        <v>82</v>
      </c>
      <c r="B147" s="14" t="s">
        <v>30</v>
      </c>
      <c r="C147" s="14" t="s">
        <v>122</v>
      </c>
      <c r="D147" s="14" t="s">
        <v>88</v>
      </c>
      <c r="E147" s="14" t="s">
        <v>80</v>
      </c>
      <c r="F147" s="14" t="s">
        <v>83</v>
      </c>
      <c r="G147" s="54">
        <v>1589.2</v>
      </c>
      <c r="H147" s="54">
        <v>1589.2</v>
      </c>
      <c r="I147" s="54">
        <v>397.3</v>
      </c>
      <c r="J147" s="54">
        <v>384.5</v>
      </c>
      <c r="K147" s="58">
        <f t="shared" si="28"/>
        <v>0.24194563302290459</v>
      </c>
      <c r="L147" s="58">
        <f t="shared" si="29"/>
        <v>0.96778253209161835</v>
      </c>
    </row>
    <row r="148" spans="1:12" ht="63.75" x14ac:dyDescent="0.25">
      <c r="A148" s="19" t="s">
        <v>54</v>
      </c>
      <c r="B148" s="14" t="s">
        <v>30</v>
      </c>
      <c r="C148" s="14" t="s">
        <v>122</v>
      </c>
      <c r="D148" s="14" t="s">
        <v>88</v>
      </c>
      <c r="E148" s="14" t="s">
        <v>80</v>
      </c>
      <c r="F148" s="14" t="s">
        <v>55</v>
      </c>
      <c r="G148" s="54">
        <v>20</v>
      </c>
      <c r="H148" s="54">
        <v>20</v>
      </c>
      <c r="I148" s="54">
        <v>5</v>
      </c>
      <c r="J148" s="54"/>
      <c r="K148" s="58">
        <f t="shared" si="28"/>
        <v>0</v>
      </c>
      <c r="L148" s="58">
        <f t="shared" si="29"/>
        <v>0</v>
      </c>
    </row>
    <row r="149" spans="1:12" ht="51" x14ac:dyDescent="0.25">
      <c r="A149" s="19" t="s">
        <v>56</v>
      </c>
      <c r="B149" s="14" t="s">
        <v>30</v>
      </c>
      <c r="C149" s="14" t="s">
        <v>122</v>
      </c>
      <c r="D149" s="14" t="s">
        <v>88</v>
      </c>
      <c r="E149" s="14" t="s">
        <v>80</v>
      </c>
      <c r="F149" s="14" t="s">
        <v>50</v>
      </c>
      <c r="G149" s="54">
        <v>620</v>
      </c>
      <c r="H149" s="54">
        <v>620</v>
      </c>
      <c r="I149" s="54">
        <v>402</v>
      </c>
      <c r="J149" s="54">
        <v>401.4</v>
      </c>
      <c r="K149" s="58">
        <f t="shared" si="28"/>
        <v>0.6474193548387096</v>
      </c>
      <c r="L149" s="58">
        <f t="shared" si="29"/>
        <v>0.99850746268656709</v>
      </c>
    </row>
    <row r="150" spans="1:12" x14ac:dyDescent="0.25">
      <c r="A150" s="18" t="s">
        <v>136</v>
      </c>
      <c r="B150" s="14" t="s">
        <v>30</v>
      </c>
      <c r="C150" s="14" t="s">
        <v>137</v>
      </c>
      <c r="D150" s="14" t="s">
        <v>32</v>
      </c>
      <c r="E150" s="14" t="s">
        <v>33</v>
      </c>
      <c r="F150" s="14" t="s">
        <v>34</v>
      </c>
      <c r="G150" s="49">
        <f>G151+G153+G161</f>
        <v>26469.4</v>
      </c>
      <c r="H150" s="49">
        <f t="shared" ref="H150:J150" si="31">H151+H153+H161</f>
        <v>36502.9</v>
      </c>
      <c r="I150" s="49">
        <f t="shared" si="31"/>
        <v>9287.7000000000007</v>
      </c>
      <c r="J150" s="49">
        <f t="shared" si="31"/>
        <v>6025.1</v>
      </c>
      <c r="K150" s="58">
        <f t="shared" si="28"/>
        <v>0.16505811867002348</v>
      </c>
      <c r="L150" s="58">
        <f t="shared" si="29"/>
        <v>0.64871819718552493</v>
      </c>
    </row>
    <row r="151" spans="1:12" ht="63.75" x14ac:dyDescent="0.25">
      <c r="A151" s="18" t="s">
        <v>138</v>
      </c>
      <c r="B151" s="14" t="s">
        <v>30</v>
      </c>
      <c r="C151" s="14" t="s">
        <v>137</v>
      </c>
      <c r="D151" s="14" t="s">
        <v>31</v>
      </c>
      <c r="E151" s="14" t="s">
        <v>33</v>
      </c>
      <c r="F151" s="14" t="s">
        <v>34</v>
      </c>
      <c r="G151" s="53">
        <v>10231.1</v>
      </c>
      <c r="H151" s="53">
        <v>10242.200000000001</v>
      </c>
      <c r="I151" s="53">
        <v>2683.5</v>
      </c>
      <c r="J151" s="53">
        <v>2683.5</v>
      </c>
      <c r="K151" s="58">
        <f t="shared" si="28"/>
        <v>0.26200425689793205</v>
      </c>
      <c r="L151" s="58">
        <f t="shared" si="29"/>
        <v>1</v>
      </c>
    </row>
    <row r="152" spans="1:12" ht="25.5" x14ac:dyDescent="0.25">
      <c r="A152" s="19" t="s">
        <v>225</v>
      </c>
      <c r="B152" s="14" t="s">
        <v>30</v>
      </c>
      <c r="C152" s="14" t="s">
        <v>137</v>
      </c>
      <c r="D152" s="14" t="s">
        <v>31</v>
      </c>
      <c r="E152" s="14" t="s">
        <v>234</v>
      </c>
      <c r="F152" s="14" t="s">
        <v>172</v>
      </c>
      <c r="G152" s="50">
        <v>10231.1</v>
      </c>
      <c r="H152" s="50">
        <v>10242.200000000001</v>
      </c>
      <c r="I152" s="50">
        <v>2683.5</v>
      </c>
      <c r="J152" s="50">
        <v>2683.5</v>
      </c>
      <c r="K152" s="58">
        <f t="shared" si="28"/>
        <v>0.26200425689793205</v>
      </c>
      <c r="L152" s="58">
        <f t="shared" si="29"/>
        <v>1</v>
      </c>
    </row>
    <row r="153" spans="1:12" x14ac:dyDescent="0.25">
      <c r="A153" s="18" t="s">
        <v>139</v>
      </c>
      <c r="B153" s="14" t="s">
        <v>34</v>
      </c>
      <c r="C153" s="14" t="s">
        <v>32</v>
      </c>
      <c r="D153" s="14" t="s">
        <v>32</v>
      </c>
      <c r="E153" s="14" t="s">
        <v>33</v>
      </c>
      <c r="F153" s="14" t="s">
        <v>34</v>
      </c>
      <c r="G153" s="53">
        <f>SUM(G154:G160)</f>
        <v>14969.9</v>
      </c>
      <c r="H153" s="53">
        <f t="shared" ref="H153:J153" si="32">SUM(H154:H160)</f>
        <v>24992.3</v>
      </c>
      <c r="I153" s="53">
        <f t="shared" si="32"/>
        <v>6286.2</v>
      </c>
      <c r="J153" s="53">
        <f t="shared" si="32"/>
        <v>3060.8</v>
      </c>
      <c r="K153" s="58">
        <f t="shared" si="28"/>
        <v>0.12246972067396759</v>
      </c>
      <c r="L153" s="58">
        <f t="shared" si="29"/>
        <v>0.4869078298495117</v>
      </c>
    </row>
    <row r="154" spans="1:12" ht="25.5" x14ac:dyDescent="0.25">
      <c r="A154" s="19" t="s">
        <v>79</v>
      </c>
      <c r="B154" s="14" t="s">
        <v>30</v>
      </c>
      <c r="C154" s="14" t="s">
        <v>137</v>
      </c>
      <c r="D154" s="14" t="s">
        <v>31</v>
      </c>
      <c r="E154" s="14" t="s">
        <v>140</v>
      </c>
      <c r="F154" s="14" t="s">
        <v>81</v>
      </c>
      <c r="G154" s="50">
        <v>7693</v>
      </c>
      <c r="H154" s="50">
        <v>7693</v>
      </c>
      <c r="I154" s="50">
        <v>1955</v>
      </c>
      <c r="J154" s="50">
        <v>1954.9</v>
      </c>
      <c r="K154" s="58">
        <f t="shared" si="28"/>
        <v>0.25411412972832448</v>
      </c>
      <c r="L154" s="58">
        <f t="shared" si="29"/>
        <v>0.99994884910485937</v>
      </c>
    </row>
    <row r="155" spans="1:12" ht="51" x14ac:dyDescent="0.25">
      <c r="A155" s="19" t="s">
        <v>126</v>
      </c>
      <c r="B155" s="14" t="s">
        <v>30</v>
      </c>
      <c r="C155" s="14" t="s">
        <v>137</v>
      </c>
      <c r="D155" s="14" t="s">
        <v>31</v>
      </c>
      <c r="E155" s="14" t="s">
        <v>140</v>
      </c>
      <c r="F155" s="14" t="s">
        <v>127</v>
      </c>
      <c r="G155" s="50">
        <v>5</v>
      </c>
      <c r="H155" s="50">
        <v>5</v>
      </c>
      <c r="I155" s="50">
        <v>1</v>
      </c>
      <c r="J155" s="50"/>
      <c r="K155" s="58">
        <f t="shared" si="28"/>
        <v>0</v>
      </c>
      <c r="L155" s="58">
        <f t="shared" si="29"/>
        <v>0</v>
      </c>
    </row>
    <row r="156" spans="1:12" ht="76.5" x14ac:dyDescent="0.25">
      <c r="A156" s="19" t="s">
        <v>82</v>
      </c>
      <c r="B156" s="14" t="s">
        <v>30</v>
      </c>
      <c r="C156" s="14" t="s">
        <v>137</v>
      </c>
      <c r="D156" s="14" t="s">
        <v>31</v>
      </c>
      <c r="E156" s="14" t="s">
        <v>140</v>
      </c>
      <c r="F156" s="14" t="s">
        <v>83</v>
      </c>
      <c r="G156" s="54">
        <v>2323.3000000000002</v>
      </c>
      <c r="H156" s="54">
        <v>2323.3000000000002</v>
      </c>
      <c r="I156" s="54">
        <v>588</v>
      </c>
      <c r="J156" s="54">
        <v>588</v>
      </c>
      <c r="K156" s="58">
        <f t="shared" si="28"/>
        <v>0.2530882796022898</v>
      </c>
      <c r="L156" s="58">
        <f t="shared" si="29"/>
        <v>1</v>
      </c>
    </row>
    <row r="157" spans="1:12" ht="63.75" x14ac:dyDescent="0.25">
      <c r="A157" s="19" t="s">
        <v>54</v>
      </c>
      <c r="B157" s="14" t="s">
        <v>30</v>
      </c>
      <c r="C157" s="14" t="s">
        <v>137</v>
      </c>
      <c r="D157" s="14" t="s">
        <v>31</v>
      </c>
      <c r="E157" s="14" t="s">
        <v>140</v>
      </c>
      <c r="F157" s="14" t="s">
        <v>55</v>
      </c>
      <c r="G157" s="50">
        <v>60</v>
      </c>
      <c r="H157" s="50">
        <v>60</v>
      </c>
      <c r="I157" s="50">
        <v>15</v>
      </c>
      <c r="J157" s="50"/>
      <c r="K157" s="58">
        <f t="shared" si="28"/>
        <v>0</v>
      </c>
      <c r="L157" s="58">
        <f t="shared" si="29"/>
        <v>0</v>
      </c>
    </row>
    <row r="158" spans="1:12" ht="51" x14ac:dyDescent="0.25">
      <c r="A158" s="19" t="s">
        <v>56</v>
      </c>
      <c r="B158" s="14" t="s">
        <v>30</v>
      </c>
      <c r="C158" s="14" t="s">
        <v>137</v>
      </c>
      <c r="D158" s="14" t="s">
        <v>31</v>
      </c>
      <c r="E158" s="14" t="s">
        <v>140</v>
      </c>
      <c r="F158" s="14" t="s">
        <v>50</v>
      </c>
      <c r="G158" s="50">
        <v>4666.1000000000004</v>
      </c>
      <c r="H158" s="50">
        <v>14685.4</v>
      </c>
      <c r="I158" s="50">
        <v>3671</v>
      </c>
      <c r="J158" s="50">
        <v>510.9</v>
      </c>
      <c r="K158" s="58">
        <f t="shared" si="28"/>
        <v>3.4789655031527908E-2</v>
      </c>
      <c r="L158" s="58">
        <f t="shared" si="29"/>
        <v>0.13917188776900027</v>
      </c>
    </row>
    <row r="159" spans="1:12" ht="25.5" x14ac:dyDescent="0.25">
      <c r="A159" s="19" t="s">
        <v>219</v>
      </c>
      <c r="B159" s="14" t="s">
        <v>30</v>
      </c>
      <c r="C159" s="14" t="s">
        <v>137</v>
      </c>
      <c r="D159" s="14" t="s">
        <v>31</v>
      </c>
      <c r="E159" s="14" t="s">
        <v>140</v>
      </c>
      <c r="F159" s="14" t="s">
        <v>220</v>
      </c>
      <c r="G159" s="50">
        <v>189.6</v>
      </c>
      <c r="H159" s="50">
        <v>192.7</v>
      </c>
      <c r="I159" s="50">
        <v>48.2</v>
      </c>
      <c r="J159" s="50">
        <v>7</v>
      </c>
      <c r="K159" s="58">
        <f t="shared" si="28"/>
        <v>3.6325895173845359E-2</v>
      </c>
      <c r="L159" s="58">
        <f t="shared" si="29"/>
        <v>0.14522821576763484</v>
      </c>
    </row>
    <row r="160" spans="1:12" ht="25.5" x14ac:dyDescent="0.25">
      <c r="A160" s="19" t="s">
        <v>57</v>
      </c>
      <c r="B160" s="14" t="s">
        <v>30</v>
      </c>
      <c r="C160" s="14" t="s">
        <v>137</v>
      </c>
      <c r="D160" s="14" t="s">
        <v>31</v>
      </c>
      <c r="E160" s="14" t="s">
        <v>140</v>
      </c>
      <c r="F160" s="14" t="s">
        <v>58</v>
      </c>
      <c r="G160" s="54">
        <v>32.9</v>
      </c>
      <c r="H160" s="54">
        <v>32.9</v>
      </c>
      <c r="I160" s="54">
        <v>8</v>
      </c>
      <c r="J160" s="54"/>
      <c r="K160" s="58">
        <f t="shared" si="28"/>
        <v>0</v>
      </c>
      <c r="L160" s="58">
        <f t="shared" si="29"/>
        <v>0</v>
      </c>
    </row>
    <row r="161" spans="1:12" ht="89.25" x14ac:dyDescent="0.25">
      <c r="A161" s="18" t="s">
        <v>53</v>
      </c>
      <c r="B161" s="14" t="s">
        <v>30</v>
      </c>
      <c r="C161" s="14" t="s">
        <v>137</v>
      </c>
      <c r="D161" s="14" t="s">
        <v>52</v>
      </c>
      <c r="E161" s="14" t="s">
        <v>39</v>
      </c>
      <c r="F161" s="14" t="s">
        <v>34</v>
      </c>
      <c r="G161" s="49">
        <f>SUM(G162:G163)</f>
        <v>1268.4000000000001</v>
      </c>
      <c r="H161" s="49">
        <f>SUM(H162:H163)</f>
        <v>1268.4000000000001</v>
      </c>
      <c r="I161" s="49">
        <f t="shared" ref="I161:J161" si="33">SUM(I162:I163)</f>
        <v>318</v>
      </c>
      <c r="J161" s="49">
        <f t="shared" si="33"/>
        <v>280.8</v>
      </c>
      <c r="K161" s="58">
        <f t="shared" si="28"/>
        <v>0.22138126773888361</v>
      </c>
      <c r="L161" s="58">
        <f t="shared" si="29"/>
        <v>0.88301886792452833</v>
      </c>
    </row>
    <row r="162" spans="1:12" ht="38.25" x14ac:dyDescent="0.25">
      <c r="A162" s="19" t="s">
        <v>59</v>
      </c>
      <c r="B162" s="14" t="s">
        <v>30</v>
      </c>
      <c r="C162" s="14" t="s">
        <v>137</v>
      </c>
      <c r="D162" s="14" t="s">
        <v>52</v>
      </c>
      <c r="E162" s="14" t="s">
        <v>39</v>
      </c>
      <c r="F162" s="14" t="s">
        <v>40</v>
      </c>
      <c r="G162" s="54">
        <v>974.2</v>
      </c>
      <c r="H162" s="54">
        <v>974.2</v>
      </c>
      <c r="I162" s="54">
        <v>244</v>
      </c>
      <c r="J162" s="54">
        <v>216.6</v>
      </c>
      <c r="K162" s="58">
        <f t="shared" si="28"/>
        <v>0.2223362759187025</v>
      </c>
      <c r="L162" s="58">
        <f t="shared" si="29"/>
        <v>0.88770491803278684</v>
      </c>
    </row>
    <row r="163" spans="1:12" ht="89.25" x14ac:dyDescent="0.25">
      <c r="A163" s="19" t="s">
        <v>47</v>
      </c>
      <c r="B163" s="14" t="s">
        <v>30</v>
      </c>
      <c r="C163" s="14" t="s">
        <v>137</v>
      </c>
      <c r="D163" s="14" t="s">
        <v>52</v>
      </c>
      <c r="E163" s="14" t="s">
        <v>39</v>
      </c>
      <c r="F163" s="14" t="s">
        <v>42</v>
      </c>
      <c r="G163" s="54">
        <v>294.2</v>
      </c>
      <c r="H163" s="54">
        <v>294.2</v>
      </c>
      <c r="I163" s="54">
        <v>74</v>
      </c>
      <c r="J163" s="54">
        <v>64.2</v>
      </c>
      <c r="K163" s="58">
        <f t="shared" si="28"/>
        <v>0.21821889870836167</v>
      </c>
      <c r="L163" s="58">
        <f t="shared" si="29"/>
        <v>0.86756756756756759</v>
      </c>
    </row>
    <row r="164" spans="1:12" x14ac:dyDescent="0.25">
      <c r="A164" s="18" t="s">
        <v>141</v>
      </c>
      <c r="B164" s="14" t="s">
        <v>30</v>
      </c>
      <c r="C164" s="14" t="s">
        <v>142</v>
      </c>
      <c r="D164" s="14" t="s">
        <v>32</v>
      </c>
      <c r="E164" s="14" t="s">
        <v>33</v>
      </c>
      <c r="F164" s="14" t="s">
        <v>34</v>
      </c>
      <c r="G164" s="49">
        <f>G165+G168+G170+G171+G172+G173</f>
        <v>14976.6</v>
      </c>
      <c r="H164" s="49">
        <f>H165+H168+H170+H171+H172+H173</f>
        <v>14976.6</v>
      </c>
      <c r="I164" s="49">
        <f>I165+I168+I170+I171+I172+I173</f>
        <v>3744.2</v>
      </c>
      <c r="J164" s="49">
        <f t="shared" ref="J164" si="34">J165+J168+J170+J171+J172+J173</f>
        <v>1773.4</v>
      </c>
      <c r="K164" s="58">
        <f t="shared" si="28"/>
        <v>0.11841138843262156</v>
      </c>
      <c r="L164" s="58">
        <f t="shared" si="29"/>
        <v>0.47363922867368202</v>
      </c>
    </row>
    <row r="165" spans="1:12" x14ac:dyDescent="0.25">
      <c r="A165" s="19" t="s">
        <v>143</v>
      </c>
      <c r="B165" s="14" t="s">
        <v>30</v>
      </c>
      <c r="C165" s="14" t="s">
        <v>142</v>
      </c>
      <c r="D165" s="14" t="s">
        <v>31</v>
      </c>
      <c r="E165" s="14" t="s">
        <v>33</v>
      </c>
      <c r="F165" s="14" t="s">
        <v>34</v>
      </c>
      <c r="G165" s="49">
        <v>1922.2</v>
      </c>
      <c r="H165" s="49">
        <v>1922.2</v>
      </c>
      <c r="I165" s="49">
        <v>480.6</v>
      </c>
      <c r="J165" s="49">
        <v>480.6</v>
      </c>
      <c r="K165" s="58">
        <f t="shared" si="28"/>
        <v>0.25002601186140883</v>
      </c>
      <c r="L165" s="58">
        <f t="shared" si="29"/>
        <v>1</v>
      </c>
    </row>
    <row r="166" spans="1:12" ht="38.25" x14ac:dyDescent="0.25">
      <c r="A166" s="19" t="s">
        <v>144</v>
      </c>
      <c r="B166" s="14" t="s">
        <v>30</v>
      </c>
      <c r="C166" s="14" t="s">
        <v>142</v>
      </c>
      <c r="D166" s="14" t="s">
        <v>31</v>
      </c>
      <c r="E166" s="14" t="s">
        <v>145</v>
      </c>
      <c r="F166" s="14" t="s">
        <v>34</v>
      </c>
      <c r="G166" s="54">
        <v>1922.2</v>
      </c>
      <c r="H166" s="54">
        <v>1922.2</v>
      </c>
      <c r="I166" s="54">
        <v>480.6</v>
      </c>
      <c r="J166" s="54">
        <v>480.6</v>
      </c>
      <c r="K166" s="58">
        <f t="shared" si="28"/>
        <v>0.25002601186140883</v>
      </c>
      <c r="L166" s="58">
        <f t="shared" si="29"/>
        <v>1</v>
      </c>
    </row>
    <row r="167" spans="1:12" ht="51" x14ac:dyDescent="0.25">
      <c r="A167" s="19" t="s">
        <v>146</v>
      </c>
      <c r="B167" s="14" t="s">
        <v>30</v>
      </c>
      <c r="C167" s="14" t="s">
        <v>142</v>
      </c>
      <c r="D167" s="14" t="s">
        <v>31</v>
      </c>
      <c r="E167" s="14" t="s">
        <v>145</v>
      </c>
      <c r="F167" s="14" t="s">
        <v>147</v>
      </c>
      <c r="G167" s="54">
        <v>1922.2</v>
      </c>
      <c r="H167" s="54">
        <v>1922.2</v>
      </c>
      <c r="I167" s="54">
        <v>480.6</v>
      </c>
      <c r="J167" s="54">
        <v>480.6</v>
      </c>
      <c r="K167" s="58">
        <f t="shared" si="28"/>
        <v>0.25002601186140883</v>
      </c>
      <c r="L167" s="58">
        <f t="shared" si="29"/>
        <v>1</v>
      </c>
    </row>
    <row r="168" spans="1:12" ht="25.5" x14ac:dyDescent="0.25">
      <c r="A168" s="19" t="s">
        <v>148</v>
      </c>
      <c r="B168" s="14" t="s">
        <v>30</v>
      </c>
      <c r="C168" s="14" t="s">
        <v>142</v>
      </c>
      <c r="D168" s="14" t="s">
        <v>44</v>
      </c>
      <c r="E168" s="14" t="s">
        <v>149</v>
      </c>
      <c r="F168" s="14" t="s">
        <v>34</v>
      </c>
      <c r="G168" s="49">
        <v>120</v>
      </c>
      <c r="H168" s="49">
        <v>120</v>
      </c>
      <c r="I168" s="49">
        <v>30</v>
      </c>
      <c r="J168" s="49"/>
      <c r="K168" s="58"/>
      <c r="L168" s="58"/>
    </row>
    <row r="169" spans="1:12" ht="25.5" x14ac:dyDescent="0.25">
      <c r="A169" s="19" t="s">
        <v>150</v>
      </c>
      <c r="B169" s="14" t="s">
        <v>30</v>
      </c>
      <c r="C169" s="14" t="s">
        <v>142</v>
      </c>
      <c r="D169" s="14" t="s">
        <v>44</v>
      </c>
      <c r="E169" s="14" t="s">
        <v>149</v>
      </c>
      <c r="F169" s="14" t="s">
        <v>151</v>
      </c>
      <c r="G169" s="54">
        <v>120</v>
      </c>
      <c r="H169" s="54">
        <v>120</v>
      </c>
      <c r="I169" s="54">
        <v>30</v>
      </c>
      <c r="J169" s="54"/>
      <c r="K169" s="58"/>
      <c r="L169" s="58"/>
    </row>
    <row r="170" spans="1:12" ht="25.5" x14ac:dyDescent="0.25">
      <c r="A170" s="19" t="s">
        <v>152</v>
      </c>
      <c r="B170" s="14" t="s">
        <v>30</v>
      </c>
      <c r="C170" s="14" t="s">
        <v>142</v>
      </c>
      <c r="D170" s="14" t="s">
        <v>52</v>
      </c>
      <c r="E170" s="14" t="s">
        <v>153</v>
      </c>
      <c r="F170" s="14" t="s">
        <v>154</v>
      </c>
      <c r="G170" s="50">
        <v>6718</v>
      </c>
      <c r="H170" s="50">
        <v>6718</v>
      </c>
      <c r="I170" s="50">
        <v>1679.5</v>
      </c>
      <c r="J170" s="50"/>
      <c r="K170" s="58"/>
      <c r="L170" s="58"/>
    </row>
    <row r="171" spans="1:12" ht="25.5" x14ac:dyDescent="0.25">
      <c r="A171" s="19" t="s">
        <v>155</v>
      </c>
      <c r="B171" s="14" t="s">
        <v>30</v>
      </c>
      <c r="C171" s="14" t="s">
        <v>142</v>
      </c>
      <c r="D171" s="14" t="s">
        <v>52</v>
      </c>
      <c r="E171" s="14" t="s">
        <v>156</v>
      </c>
      <c r="F171" s="14" t="s">
        <v>157</v>
      </c>
      <c r="G171" s="50">
        <v>3734.4</v>
      </c>
      <c r="H171" s="50">
        <v>3734.4</v>
      </c>
      <c r="I171" s="50">
        <v>933.6</v>
      </c>
      <c r="J171" s="50">
        <v>933.6</v>
      </c>
      <c r="K171" s="58">
        <f t="shared" si="28"/>
        <v>0.25</v>
      </c>
      <c r="L171" s="58">
        <f t="shared" si="29"/>
        <v>1</v>
      </c>
    </row>
    <row r="172" spans="1:12" ht="25.5" x14ac:dyDescent="0.25">
      <c r="A172" s="19" t="s">
        <v>158</v>
      </c>
      <c r="B172" s="14" t="s">
        <v>30</v>
      </c>
      <c r="C172" s="14" t="s">
        <v>142</v>
      </c>
      <c r="D172" s="14" t="s">
        <v>52</v>
      </c>
      <c r="E172" s="14" t="s">
        <v>159</v>
      </c>
      <c r="F172" s="14" t="s">
        <v>157</v>
      </c>
      <c r="G172" s="50"/>
      <c r="H172" s="50"/>
      <c r="I172" s="50"/>
      <c r="J172" s="50"/>
      <c r="K172" s="58"/>
      <c r="L172" s="58"/>
    </row>
    <row r="173" spans="1:12" x14ac:dyDescent="0.25">
      <c r="A173" s="19" t="s">
        <v>160</v>
      </c>
      <c r="B173" s="14" t="s">
        <v>30</v>
      </c>
      <c r="C173" s="14" t="s">
        <v>142</v>
      </c>
      <c r="D173" s="14" t="s">
        <v>52</v>
      </c>
      <c r="E173" s="14" t="s">
        <v>161</v>
      </c>
      <c r="F173" s="14" t="s">
        <v>157</v>
      </c>
      <c r="G173" s="50">
        <v>2482</v>
      </c>
      <c r="H173" s="50">
        <v>2482</v>
      </c>
      <c r="I173" s="50">
        <v>620.5</v>
      </c>
      <c r="J173" s="50">
        <v>359.2</v>
      </c>
      <c r="K173" s="58">
        <f t="shared" si="28"/>
        <v>0.14472199838839644</v>
      </c>
      <c r="L173" s="58">
        <f t="shared" si="29"/>
        <v>0.57888799355358578</v>
      </c>
    </row>
    <row r="174" spans="1:12" ht="25.5" x14ac:dyDescent="0.25">
      <c r="A174" s="18" t="s">
        <v>162</v>
      </c>
      <c r="B174" s="14" t="s">
        <v>30</v>
      </c>
      <c r="C174" s="14" t="s">
        <v>74</v>
      </c>
      <c r="D174" s="14" t="s">
        <v>32</v>
      </c>
      <c r="E174" s="14" t="s">
        <v>33</v>
      </c>
      <c r="F174" s="14" t="s">
        <v>34</v>
      </c>
      <c r="G174" s="49">
        <f>G175+G179</f>
        <v>3045.9</v>
      </c>
      <c r="H174" s="49">
        <f t="shared" ref="H174:J174" si="35">H175+H179</f>
        <v>103146</v>
      </c>
      <c r="I174" s="49">
        <f t="shared" si="35"/>
        <v>761.4</v>
      </c>
      <c r="J174" s="49">
        <f t="shared" si="35"/>
        <v>310.39999999999998</v>
      </c>
      <c r="K174" s="58">
        <f t="shared" si="28"/>
        <v>3.0093265856165046E-3</v>
      </c>
      <c r="L174" s="58">
        <f t="shared" si="29"/>
        <v>0.40767008142894667</v>
      </c>
    </row>
    <row r="175" spans="1:12" ht="127.5" x14ac:dyDescent="0.25">
      <c r="A175" s="19" t="s">
        <v>163</v>
      </c>
      <c r="B175" s="14" t="s">
        <v>30</v>
      </c>
      <c r="C175" s="14" t="s">
        <v>74</v>
      </c>
      <c r="D175" s="14" t="s">
        <v>36</v>
      </c>
      <c r="E175" s="14" t="s">
        <v>164</v>
      </c>
      <c r="F175" s="14" t="s">
        <v>34</v>
      </c>
      <c r="G175" s="53">
        <f>G176+G178</f>
        <v>2100</v>
      </c>
      <c r="H175" s="53">
        <f>H176+H177+H178</f>
        <v>102200.1</v>
      </c>
      <c r="I175" s="53">
        <f>I176+I177+I178</f>
        <v>525</v>
      </c>
      <c r="J175" s="53">
        <f t="shared" ref="J175" si="36">J176+J177+J178</f>
        <v>81</v>
      </c>
      <c r="K175" s="58">
        <f t="shared" si="28"/>
        <v>7.9256282528099287E-4</v>
      </c>
      <c r="L175" s="58">
        <f t="shared" si="29"/>
        <v>0.15428571428571428</v>
      </c>
    </row>
    <row r="176" spans="1:12" ht="102" x14ac:dyDescent="0.25">
      <c r="A176" s="19" t="s">
        <v>165</v>
      </c>
      <c r="B176" s="14" t="s">
        <v>30</v>
      </c>
      <c r="C176" s="14" t="s">
        <v>74</v>
      </c>
      <c r="D176" s="14" t="s">
        <v>36</v>
      </c>
      <c r="E176" s="14" t="s">
        <v>164</v>
      </c>
      <c r="F176" s="14" t="s">
        <v>166</v>
      </c>
      <c r="G176" s="54">
        <v>400</v>
      </c>
      <c r="H176" s="54">
        <v>400</v>
      </c>
      <c r="I176" s="54">
        <v>100</v>
      </c>
      <c r="J176" s="54">
        <v>81</v>
      </c>
      <c r="K176" s="58">
        <f t="shared" si="28"/>
        <v>0.20250000000000001</v>
      </c>
      <c r="L176" s="58">
        <f t="shared" si="29"/>
        <v>0.81</v>
      </c>
    </row>
    <row r="177" spans="1:12" s="26" customFormat="1" ht="63.75" x14ac:dyDescent="0.25">
      <c r="A177" s="19" t="s">
        <v>96</v>
      </c>
      <c r="B177" s="14" t="s">
        <v>30</v>
      </c>
      <c r="C177" s="14" t="s">
        <v>74</v>
      </c>
      <c r="D177" s="14" t="s">
        <v>36</v>
      </c>
      <c r="E177" s="14" t="s">
        <v>164</v>
      </c>
      <c r="F177" s="14" t="s">
        <v>98</v>
      </c>
      <c r="G177" s="54"/>
      <c r="H177" s="54">
        <v>100100.1</v>
      </c>
      <c r="I177" s="54"/>
      <c r="J177" s="54"/>
      <c r="K177" s="58"/>
      <c r="L177" s="58"/>
    </row>
    <row r="178" spans="1:12" ht="51" x14ac:dyDescent="0.25">
      <c r="A178" s="19" t="s">
        <v>56</v>
      </c>
      <c r="B178" s="14" t="s">
        <v>30</v>
      </c>
      <c r="C178" s="14" t="s">
        <v>74</v>
      </c>
      <c r="D178" s="14" t="s">
        <v>36</v>
      </c>
      <c r="E178" s="14" t="s">
        <v>164</v>
      </c>
      <c r="F178" s="14" t="s">
        <v>50</v>
      </c>
      <c r="G178" s="54">
        <v>1700</v>
      </c>
      <c r="H178" s="54">
        <v>1700</v>
      </c>
      <c r="I178" s="54">
        <v>425</v>
      </c>
      <c r="J178" s="54"/>
      <c r="K178" s="58">
        <f t="shared" si="28"/>
        <v>0</v>
      </c>
      <c r="L178" s="58">
        <f t="shared" si="29"/>
        <v>0</v>
      </c>
    </row>
    <row r="179" spans="1:12" ht="38.25" x14ac:dyDescent="0.25">
      <c r="A179" s="18" t="s">
        <v>167</v>
      </c>
      <c r="B179" s="15" t="s">
        <v>30</v>
      </c>
      <c r="C179" s="15" t="s">
        <v>74</v>
      </c>
      <c r="D179" s="15" t="s">
        <v>65</v>
      </c>
      <c r="E179" s="15" t="s">
        <v>39</v>
      </c>
      <c r="F179" s="15" t="s">
        <v>34</v>
      </c>
      <c r="G179" s="53">
        <f>SUM(G180:G181)</f>
        <v>945.9</v>
      </c>
      <c r="H179" s="53">
        <f>SUM(H180:H181)</f>
        <v>945.9</v>
      </c>
      <c r="I179" s="53">
        <f t="shared" ref="I179:J179" si="37">SUM(I180:I181)</f>
        <v>236.39999999999998</v>
      </c>
      <c r="J179" s="53">
        <f t="shared" si="37"/>
        <v>229.39999999999998</v>
      </c>
      <c r="K179" s="58">
        <f t="shared" si="28"/>
        <v>0.24252035098847657</v>
      </c>
      <c r="L179" s="58">
        <f t="shared" si="29"/>
        <v>0.97038917089678511</v>
      </c>
    </row>
    <row r="180" spans="1:12" ht="38.25" x14ac:dyDescent="0.25">
      <c r="A180" s="19" t="s">
        <v>59</v>
      </c>
      <c r="B180" s="14" t="s">
        <v>30</v>
      </c>
      <c r="C180" s="14" t="s">
        <v>74</v>
      </c>
      <c r="D180" s="14" t="s">
        <v>65</v>
      </c>
      <c r="E180" s="14" t="s">
        <v>39</v>
      </c>
      <c r="F180" s="14" t="s">
        <v>40</v>
      </c>
      <c r="G180" s="54">
        <v>726.5</v>
      </c>
      <c r="H180" s="54">
        <v>726.5</v>
      </c>
      <c r="I180" s="54">
        <v>181.6</v>
      </c>
      <c r="J180" s="54">
        <v>176.2</v>
      </c>
      <c r="K180" s="58">
        <f t="shared" si="28"/>
        <v>0.24253269098417066</v>
      </c>
      <c r="L180" s="58">
        <f t="shared" si="29"/>
        <v>0.97026431718061668</v>
      </c>
    </row>
    <row r="181" spans="1:12" ht="89.25" x14ac:dyDescent="0.25">
      <c r="A181" s="19" t="s">
        <v>47</v>
      </c>
      <c r="B181" s="14" t="s">
        <v>30</v>
      </c>
      <c r="C181" s="14" t="s">
        <v>74</v>
      </c>
      <c r="D181" s="14" t="s">
        <v>65</v>
      </c>
      <c r="E181" s="14" t="s">
        <v>39</v>
      </c>
      <c r="F181" s="14" t="s">
        <v>42</v>
      </c>
      <c r="G181" s="54">
        <v>219.4</v>
      </c>
      <c r="H181" s="54">
        <v>219.4</v>
      </c>
      <c r="I181" s="54">
        <v>54.8</v>
      </c>
      <c r="J181" s="54">
        <v>53.2</v>
      </c>
      <c r="K181" s="58">
        <f t="shared" si="28"/>
        <v>0.24247948951686418</v>
      </c>
      <c r="L181" s="58">
        <f t="shared" si="29"/>
        <v>0.97080291970802934</v>
      </c>
    </row>
    <row r="182" spans="1:12" ht="25.5" x14ac:dyDescent="0.25">
      <c r="A182" s="18" t="s">
        <v>168</v>
      </c>
      <c r="B182" s="14" t="s">
        <v>30</v>
      </c>
      <c r="C182" s="14" t="s">
        <v>101</v>
      </c>
      <c r="D182" s="14" t="s">
        <v>32</v>
      </c>
      <c r="E182" s="14" t="s">
        <v>33</v>
      </c>
      <c r="F182" s="14" t="s">
        <v>34</v>
      </c>
      <c r="G182" s="49">
        <v>3508.4</v>
      </c>
      <c r="H182" s="49">
        <v>3508.4</v>
      </c>
      <c r="I182" s="49">
        <v>905.1</v>
      </c>
      <c r="J182" s="49">
        <v>905.1</v>
      </c>
      <c r="K182" s="58">
        <f t="shared" si="28"/>
        <v>0.2579808459696728</v>
      </c>
      <c r="L182" s="58">
        <f t="shared" si="29"/>
        <v>1</v>
      </c>
    </row>
    <row r="183" spans="1:12" ht="25.5" x14ac:dyDescent="0.25">
      <c r="A183" s="19" t="s">
        <v>169</v>
      </c>
      <c r="B183" s="14" t="s">
        <v>30</v>
      </c>
      <c r="C183" s="14" t="s">
        <v>101</v>
      </c>
      <c r="D183" s="14" t="s">
        <v>36</v>
      </c>
      <c r="E183" s="14" t="s">
        <v>170</v>
      </c>
      <c r="F183" s="14" t="s">
        <v>34</v>
      </c>
      <c r="G183" s="50">
        <v>3508.4</v>
      </c>
      <c r="H183" s="50">
        <v>3508.4</v>
      </c>
      <c r="I183" s="50">
        <v>905.1</v>
      </c>
      <c r="J183" s="50">
        <v>905.1</v>
      </c>
      <c r="K183" s="58">
        <f t="shared" si="28"/>
        <v>0.2579808459696728</v>
      </c>
      <c r="L183" s="58">
        <f t="shared" si="29"/>
        <v>1</v>
      </c>
    </row>
    <row r="184" spans="1:12" ht="89.25" x14ac:dyDescent="0.25">
      <c r="A184" s="19" t="s">
        <v>171</v>
      </c>
      <c r="B184" s="14" t="s">
        <v>30</v>
      </c>
      <c r="C184" s="14" t="s">
        <v>101</v>
      </c>
      <c r="D184" s="14" t="s">
        <v>36</v>
      </c>
      <c r="E184" s="14" t="s">
        <v>170</v>
      </c>
      <c r="F184" s="14" t="s">
        <v>172</v>
      </c>
      <c r="G184" s="50">
        <v>3508.4</v>
      </c>
      <c r="H184" s="50">
        <v>3508.4</v>
      </c>
      <c r="I184" s="50">
        <v>905.1</v>
      </c>
      <c r="J184" s="50">
        <v>905.1</v>
      </c>
      <c r="K184" s="58">
        <f t="shared" si="28"/>
        <v>0.2579808459696728</v>
      </c>
      <c r="L184" s="58">
        <f t="shared" si="29"/>
        <v>1</v>
      </c>
    </row>
    <row r="185" spans="1:12" ht="25.5" x14ac:dyDescent="0.25">
      <c r="A185" s="18" t="s">
        <v>173</v>
      </c>
      <c r="B185" s="14" t="s">
        <v>30</v>
      </c>
      <c r="C185" s="14" t="s">
        <v>78</v>
      </c>
      <c r="D185" s="14" t="s">
        <v>31</v>
      </c>
      <c r="E185" s="14" t="s">
        <v>33</v>
      </c>
      <c r="F185" s="14" t="s">
        <v>34</v>
      </c>
      <c r="G185" s="53">
        <v>73</v>
      </c>
      <c r="H185" s="53">
        <v>73</v>
      </c>
      <c r="I185" s="53"/>
      <c r="J185" s="53"/>
      <c r="K185" s="58">
        <f t="shared" si="28"/>
        <v>0</v>
      </c>
      <c r="L185" s="58"/>
    </row>
    <row r="186" spans="1:12" ht="25.5" x14ac:dyDescent="0.25">
      <c r="A186" s="23" t="s">
        <v>174</v>
      </c>
      <c r="B186" s="14" t="s">
        <v>30</v>
      </c>
      <c r="C186" s="14" t="s">
        <v>78</v>
      </c>
      <c r="D186" s="14" t="s">
        <v>31</v>
      </c>
      <c r="E186" s="14" t="s">
        <v>175</v>
      </c>
      <c r="F186" s="14" t="s">
        <v>34</v>
      </c>
      <c r="G186" s="54">
        <v>73</v>
      </c>
      <c r="H186" s="54">
        <v>73</v>
      </c>
      <c r="I186" s="54"/>
      <c r="J186" s="54"/>
      <c r="K186" s="58">
        <f t="shared" si="28"/>
        <v>0</v>
      </c>
      <c r="L186" s="58"/>
    </row>
    <row r="187" spans="1:12" ht="25.5" x14ac:dyDescent="0.25">
      <c r="A187" s="19" t="s">
        <v>176</v>
      </c>
      <c r="B187" s="14" t="s">
        <v>30</v>
      </c>
      <c r="C187" s="14" t="s">
        <v>78</v>
      </c>
      <c r="D187" s="14" t="s">
        <v>31</v>
      </c>
      <c r="E187" s="14" t="s">
        <v>175</v>
      </c>
      <c r="F187" s="14" t="s">
        <v>177</v>
      </c>
      <c r="G187" s="50">
        <v>73</v>
      </c>
      <c r="H187" s="50">
        <v>73</v>
      </c>
      <c r="I187" s="50"/>
      <c r="J187" s="50"/>
      <c r="K187" s="58">
        <f t="shared" si="28"/>
        <v>0</v>
      </c>
      <c r="L187" s="58"/>
    </row>
    <row r="188" spans="1:12" x14ac:dyDescent="0.25">
      <c r="A188" s="18" t="s">
        <v>178</v>
      </c>
      <c r="B188" s="14"/>
      <c r="C188" s="14"/>
      <c r="D188" s="14"/>
      <c r="E188" s="14"/>
      <c r="F188" s="14"/>
      <c r="G188" s="49">
        <f>G13+G58+G69+G78+G103+G150+G164+G174+G182+G185</f>
        <v>969691.2</v>
      </c>
      <c r="H188" s="49">
        <f t="shared" ref="H188:J188" si="38">H13+H58+H69+H78+H103+H150+H164+H174+H182+H185</f>
        <v>1339695.2999999998</v>
      </c>
      <c r="I188" s="49">
        <f t="shared" si="38"/>
        <v>244691.1</v>
      </c>
      <c r="J188" s="49">
        <f t="shared" si="38"/>
        <v>224236.50000000003</v>
      </c>
      <c r="K188" s="58">
        <f t="shared" si="28"/>
        <v>0.16737873156679736</v>
      </c>
      <c r="L188" s="58">
        <f t="shared" si="29"/>
        <v>0.91640644061022258</v>
      </c>
    </row>
    <row r="189" spans="1:12" ht="15.75" x14ac:dyDescent="0.25">
      <c r="A189" s="13"/>
      <c r="B189" s="16"/>
      <c r="C189" s="16"/>
      <c r="D189" s="16"/>
      <c r="E189" s="16"/>
      <c r="F189" s="16"/>
      <c r="G189" s="27"/>
      <c r="H189" s="27"/>
      <c r="I189" s="27"/>
      <c r="J189" s="27"/>
      <c r="K189" s="27"/>
      <c r="L189" s="27"/>
    </row>
    <row r="190" spans="1:12" x14ac:dyDescent="0.25">
      <c r="A190" s="26"/>
      <c r="B190" s="17"/>
      <c r="C190" s="17"/>
      <c r="D190" s="17"/>
      <c r="E190" s="17"/>
      <c r="F190" s="17"/>
      <c r="G190" s="26"/>
      <c r="L190" s="26"/>
    </row>
    <row r="191" spans="1:12" x14ac:dyDescent="0.25">
      <c r="A191" s="26"/>
      <c r="B191" s="17"/>
      <c r="C191" s="17"/>
      <c r="D191" s="17"/>
      <c r="E191" s="17"/>
      <c r="F191" s="17"/>
      <c r="G191" s="26"/>
      <c r="L191" s="26"/>
    </row>
  </sheetData>
  <mergeCells count="12">
    <mergeCell ref="A6:L7"/>
    <mergeCell ref="A2:P2"/>
    <mergeCell ref="A4:P4"/>
    <mergeCell ref="A9:L10"/>
    <mergeCell ref="A11:A12"/>
    <mergeCell ref="B11:F12"/>
    <mergeCell ref="G11:G12"/>
    <mergeCell ref="L11:L12"/>
    <mergeCell ref="H11:H12"/>
    <mergeCell ref="I11:I12"/>
    <mergeCell ref="J11:J12"/>
    <mergeCell ref="K11:K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4" workbookViewId="0">
      <selection activeCell="H13" sqref="H13"/>
    </sheetView>
  </sheetViews>
  <sheetFormatPr defaultRowHeight="15" x14ac:dyDescent="0.25"/>
  <cols>
    <col min="1" max="1" width="37" customWidth="1"/>
    <col min="2" max="2" width="35.140625" customWidth="1"/>
    <col min="3" max="3" width="28.42578125" customWidth="1"/>
  </cols>
  <sheetData>
    <row r="1" spans="1:8" x14ac:dyDescent="0.25">
      <c r="A1" s="31" t="s">
        <v>179</v>
      </c>
      <c r="B1" s="31"/>
      <c r="C1" s="31" t="s">
        <v>206</v>
      </c>
      <c r="D1" s="31"/>
      <c r="E1" s="31"/>
      <c r="F1" s="31"/>
      <c r="G1" s="31"/>
      <c r="H1" s="31"/>
    </row>
    <row r="2" spans="1:8" x14ac:dyDescent="0.25">
      <c r="A2" s="72" t="s">
        <v>245</v>
      </c>
      <c r="B2" s="72"/>
      <c r="C2" s="72"/>
      <c r="D2" s="72"/>
      <c r="E2" s="72"/>
      <c r="F2" s="72"/>
      <c r="G2" s="72"/>
      <c r="H2" s="72"/>
    </row>
    <row r="3" spans="1:8" x14ac:dyDescent="0.25">
      <c r="A3" s="73"/>
      <c r="B3" s="73"/>
      <c r="C3" s="73"/>
      <c r="D3" s="73"/>
      <c r="E3" s="73"/>
      <c r="F3" s="73"/>
      <c r="G3" s="73"/>
      <c r="H3" s="73"/>
    </row>
    <row r="4" spans="1:8" ht="15.75" x14ac:dyDescent="0.25">
      <c r="A4" s="69" t="s">
        <v>207</v>
      </c>
      <c r="B4" s="69"/>
      <c r="C4" s="69"/>
      <c r="D4" s="69"/>
      <c r="E4" s="69"/>
      <c r="F4" s="69"/>
    </row>
    <row r="5" spans="1:8" x14ac:dyDescent="0.25">
      <c r="A5" s="70" t="s">
        <v>240</v>
      </c>
      <c r="B5" s="70"/>
      <c r="C5" s="70"/>
      <c r="D5" s="70"/>
      <c r="E5" s="70"/>
      <c r="F5" s="27"/>
    </row>
    <row r="6" spans="1:8" ht="15.75" x14ac:dyDescent="0.25">
      <c r="A6" s="28"/>
      <c r="B6" s="26"/>
      <c r="C6" s="26"/>
      <c r="D6" s="27"/>
      <c r="E6" s="27"/>
      <c r="F6" s="27"/>
    </row>
    <row r="7" spans="1:8" ht="15.75" x14ac:dyDescent="0.25">
      <c r="A7" s="71" t="s">
        <v>180</v>
      </c>
      <c r="B7" s="71"/>
      <c r="C7" s="71"/>
      <c r="D7" s="27"/>
      <c r="E7" s="27"/>
      <c r="F7" s="27"/>
    </row>
    <row r="8" spans="1:8" ht="25.5" x14ac:dyDescent="0.25">
      <c r="A8" s="38" t="s">
        <v>181</v>
      </c>
      <c r="B8" s="38" t="s">
        <v>182</v>
      </c>
      <c r="C8" s="38" t="s">
        <v>183</v>
      </c>
      <c r="D8" s="27"/>
      <c r="E8" s="27"/>
      <c r="F8" s="27"/>
    </row>
    <row r="9" spans="1:8" ht="25.5" x14ac:dyDescent="0.25">
      <c r="A9" s="37" t="s">
        <v>184</v>
      </c>
      <c r="B9" s="36"/>
      <c r="C9" s="32">
        <v>19014.5</v>
      </c>
      <c r="D9" s="27"/>
      <c r="E9" s="27"/>
      <c r="F9" s="27"/>
    </row>
    <row r="10" spans="1:8" ht="51" x14ac:dyDescent="0.25">
      <c r="A10" s="36" t="s">
        <v>185</v>
      </c>
      <c r="B10" s="34" t="s">
        <v>186</v>
      </c>
      <c r="C10" s="32">
        <v>0</v>
      </c>
      <c r="D10" s="27"/>
      <c r="E10" s="27"/>
      <c r="F10" s="27"/>
    </row>
    <row r="11" spans="1:8" ht="51" x14ac:dyDescent="0.25">
      <c r="A11" s="36" t="s">
        <v>187</v>
      </c>
      <c r="B11" s="34" t="s">
        <v>188</v>
      </c>
      <c r="C11" s="33">
        <v>0</v>
      </c>
      <c r="D11" s="27"/>
      <c r="E11" s="27"/>
      <c r="F11" s="27"/>
    </row>
    <row r="12" spans="1:8" x14ac:dyDescent="0.25">
      <c r="A12" s="35" t="s">
        <v>189</v>
      </c>
      <c r="B12" s="34" t="s">
        <v>190</v>
      </c>
      <c r="C12" s="32">
        <v>19014.5</v>
      </c>
      <c r="D12" s="27"/>
      <c r="E12" s="27"/>
      <c r="F12" s="27"/>
    </row>
    <row r="13" spans="1:8" ht="25.5" x14ac:dyDescent="0.25">
      <c r="A13" s="36" t="s">
        <v>191</v>
      </c>
      <c r="B13" s="34" t="s">
        <v>192</v>
      </c>
      <c r="C13" s="33">
        <v>-243251</v>
      </c>
      <c r="D13" s="27"/>
      <c r="E13" s="27"/>
      <c r="F13" s="27"/>
    </row>
    <row r="14" spans="1:8" ht="25.5" x14ac:dyDescent="0.25">
      <c r="A14" s="36" t="s">
        <v>193</v>
      </c>
      <c r="B14" s="34" t="s">
        <v>194</v>
      </c>
      <c r="C14" s="33">
        <v>224236.5</v>
      </c>
      <c r="D14" s="27"/>
      <c r="E14" s="27"/>
      <c r="F14" s="27"/>
    </row>
    <row r="15" spans="1:8" ht="114.75" x14ac:dyDescent="0.25">
      <c r="A15" s="36" t="s">
        <v>195</v>
      </c>
      <c r="B15" s="34" t="s">
        <v>196</v>
      </c>
      <c r="C15" s="33">
        <v>0</v>
      </c>
    </row>
    <row r="16" spans="1:8" ht="51" x14ac:dyDescent="0.25">
      <c r="A16" s="36" t="s">
        <v>197</v>
      </c>
      <c r="B16" s="34" t="s">
        <v>198</v>
      </c>
      <c r="C16" s="33">
        <v>0</v>
      </c>
    </row>
    <row r="17" spans="1:3" ht="71.25" customHeight="1" x14ac:dyDescent="0.25">
      <c r="A17" s="36" t="s">
        <v>199</v>
      </c>
      <c r="B17" s="34" t="s">
        <v>200</v>
      </c>
      <c r="C17" s="33">
        <v>0</v>
      </c>
    </row>
    <row r="18" spans="1:3" x14ac:dyDescent="0.25">
      <c r="A18" s="29"/>
      <c r="B18" s="26"/>
      <c r="C18" s="26"/>
    </row>
    <row r="19" spans="1:3" x14ac:dyDescent="0.25">
      <c r="A19" s="30"/>
      <c r="B19" s="26"/>
      <c r="C19" s="26"/>
    </row>
    <row r="20" spans="1:3" x14ac:dyDescent="0.25">
      <c r="A20" s="30"/>
      <c r="B20" s="26"/>
      <c r="C20" s="26"/>
    </row>
  </sheetData>
  <mergeCells count="5">
    <mergeCell ref="A4:F4"/>
    <mergeCell ref="A5:E5"/>
    <mergeCell ref="A7:C7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Наида_ИХ</dc:creator>
  <cp:lastModifiedBy>Пользователь Windows</cp:lastModifiedBy>
  <cp:lastPrinted>2020-09-16T09:23:35Z</cp:lastPrinted>
  <dcterms:created xsi:type="dcterms:W3CDTF">2020-04-13T13:45:49Z</dcterms:created>
  <dcterms:modified xsi:type="dcterms:W3CDTF">2022-08-01T11:39:25Z</dcterms:modified>
</cp:coreProperties>
</file>